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144AD38-D46B-4262-9EFA-677131C47A7C}" xr6:coauthVersionLast="47" xr6:coauthVersionMax="47" xr10:uidLastSave="{00000000-0000-0000-0000-000000000000}"/>
  <bookViews>
    <workbookView xWindow="1560" yWindow="1560" windowWidth="17610" windowHeight="13350" xr2:uid="{00000000-000D-0000-FFFF-FFFF00000000}"/>
  </bookViews>
  <sheets>
    <sheet name="別紙４(現場閉所型）記入例" sheetId="9" r:id="rId1"/>
  </sheets>
  <definedNames>
    <definedName name="_xlnm.Print_Area" localSheetId="0">'別紙４(現場閉所型）記入例'!$A$1:$AO$112</definedName>
    <definedName name="_xlnm.Print_Titles" localSheetId="0">'別紙４(現場閉所型）記入例'!$1:$12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9" l="1"/>
  <c r="AH95" i="9"/>
  <c r="AM94" i="9"/>
  <c r="AH94" i="9"/>
  <c r="AM93" i="9"/>
  <c r="AM91" i="9"/>
  <c r="AM90" i="9"/>
  <c r="AH88" i="9"/>
  <c r="AM87" i="9"/>
  <c r="AH87" i="9"/>
  <c r="AM86" i="9"/>
  <c r="AM84" i="9"/>
  <c r="AM83" i="9"/>
  <c r="AH81" i="9"/>
  <c r="AM80" i="9"/>
  <c r="AH80" i="9"/>
  <c r="AM79" i="9"/>
  <c r="AM77" i="9"/>
  <c r="AM76" i="9"/>
  <c r="AH74" i="9"/>
  <c r="AM73" i="9"/>
  <c r="AH73" i="9"/>
  <c r="AM72" i="9"/>
  <c r="AM70" i="9"/>
  <c r="AM69" i="9"/>
  <c r="AH67" i="9"/>
  <c r="AM66" i="9"/>
  <c r="AH66" i="9"/>
  <c r="AM65" i="9"/>
  <c r="AM63" i="9"/>
  <c r="AM62" i="9"/>
  <c r="AH60" i="9"/>
  <c r="AM59" i="9"/>
  <c r="AH59" i="9"/>
  <c r="AM58" i="9"/>
  <c r="AM56" i="9"/>
  <c r="AM55" i="9"/>
  <c r="AH53" i="9"/>
  <c r="AM52" i="9"/>
  <c r="AH52" i="9"/>
  <c r="AM51" i="9"/>
  <c r="AM49" i="9"/>
  <c r="AM48" i="9"/>
  <c r="AH46" i="9"/>
  <c r="AM45" i="9"/>
  <c r="AH45" i="9"/>
  <c r="AM44" i="9"/>
  <c r="AM42" i="9"/>
  <c r="AM41" i="9"/>
  <c r="AH39" i="9"/>
  <c r="AM38" i="9"/>
  <c r="AH38" i="9"/>
  <c r="AM37" i="9"/>
  <c r="AM35" i="9"/>
  <c r="AM34" i="9"/>
  <c r="AH32" i="9"/>
  <c r="AM31" i="9"/>
  <c r="AH31" i="9"/>
  <c r="AM30" i="9"/>
  <c r="AM28" i="9"/>
  <c r="AM27" i="9"/>
  <c r="AH25" i="9"/>
  <c r="AM24" i="9"/>
  <c r="AH24" i="9"/>
  <c r="AM23" i="9"/>
  <c r="AM21" i="9"/>
  <c r="AM20" i="9"/>
  <c r="AH18" i="9"/>
  <c r="AI18" i="9" s="1"/>
  <c r="AM17" i="9"/>
  <c r="AH17" i="9"/>
  <c r="AI17" i="9" s="1"/>
  <c r="AM16" i="9"/>
  <c r="AM14" i="9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AM18" i="9" l="1"/>
  <c r="AM25" i="9"/>
  <c r="AM32" i="9"/>
  <c r="AM39" i="9"/>
  <c r="AM53" i="9"/>
  <c r="AM60" i="9"/>
  <c r="AM67" i="9"/>
  <c r="AM74" i="9"/>
  <c r="AM81" i="9"/>
  <c r="AM88" i="9"/>
  <c r="AM15" i="9"/>
  <c r="AM22" i="9"/>
  <c r="AM29" i="9"/>
  <c r="AM36" i="9"/>
  <c r="AM50" i="9"/>
  <c r="AM57" i="9"/>
  <c r="AM64" i="9"/>
  <c r="AM71" i="9"/>
  <c r="AM78" i="9"/>
  <c r="AM85" i="9"/>
  <c r="AM92" i="9"/>
  <c r="AM95" i="9"/>
  <c r="AM102" i="9"/>
  <c r="AM99" i="9"/>
  <c r="AM46" i="9"/>
  <c r="AM103" i="9"/>
  <c r="AM43" i="9"/>
  <c r="AN43" i="9" s="1"/>
  <c r="AM100" i="9"/>
  <c r="AM101" i="9" s="1"/>
  <c r="AN15" i="9"/>
  <c r="AN50" i="9"/>
  <c r="AN64" i="9"/>
  <c r="AN78" i="9"/>
  <c r="AN39" i="9"/>
  <c r="AN57" i="9"/>
  <c r="AN71" i="9"/>
  <c r="AN85" i="9"/>
  <c r="AN18" i="9"/>
  <c r="AN95" i="9"/>
  <c r="AN25" i="9"/>
  <c r="AN32" i="9"/>
  <c r="AN29" i="9"/>
  <c r="AN46" i="9"/>
  <c r="AN60" i="9"/>
  <c r="AN74" i="9"/>
  <c r="AN92" i="9"/>
  <c r="AN88" i="9"/>
  <c r="AN22" i="9"/>
  <c r="AN36" i="9"/>
  <c r="AN53" i="9"/>
  <c r="AN67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AN81" i="9"/>
  <c r="AM104" i="9" l="1"/>
  <c r="AN104" i="9" s="1"/>
  <c r="AN101" i="9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D57" i="9" l="1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F21" i="9" l="1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F57" i="9" l="1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G22" i="9" l="1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I70" i="9" l="1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I50" i="9" l="1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J36" i="9" l="1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K85" i="9" l="1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L29" i="9" l="1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N14" i="9" l="1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N50" i="9" l="1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O29" i="9" l="1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Q84" i="9" l="1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Q78" i="9" l="1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R64" i="9" l="1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S36" i="9" l="1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T15" i="9" l="1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U64" i="9" l="1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V78" i="9" l="1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W50" i="9" l="1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X92" i="9" l="1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Y71" i="9" l="1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A84" i="9" l="1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A36" i="9" l="1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B57" i="9" l="1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D35" i="9" l="1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D57" i="9" l="1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E15" i="9" l="1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<sst xmlns="http://schemas.openxmlformats.org/spreadsheetml/2006/main" count="566" uniqueCount="44">
  <si>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</si>
  <si>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</si>
  <si>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</si>
  <si>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</si>
  <si>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</si>
  <si>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</si>
  <si>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</si>
  <si>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</si>
  <si>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</si>
  <si>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</si>
  <si>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</si>
  <si>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</si>
  <si>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</si>
  <si>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</si>
  <si>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</si>
  <si>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</si>
  <si>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</si>
  <si>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</si>
  <si>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</si>
  <si>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</si>
  <si>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</si>
  <si>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</si>
  <si>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</si>
  <si>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</si>
  <si>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</si>
  <si>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</si>
  <si>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</si>
  <si>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</si>
  <si>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</si>
  <si>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</si>
  <si>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</si>
  <si>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</si>
  <si>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</si>
  <si>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</si>
  <si>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</si>
  <si>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</si>
  <si>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</si>
  <si>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（別紙４）</t>
    <rPh sb="1" eb="3">
      <t>ベッシ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</si>
  <si>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</si>
  <si>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</si>
  <si>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</si>
  <si>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</si>
  <si>
    <t>　</t>
    <phoneticPr fontId="1"/>
  </si>
  <si>
    <t>工 　期：　○年○月○日　～　　●年●月●日（契約工期を記載）</t>
    <rPh sb="0" eb="1">
      <t>コウ</t>
    </rPh>
    <rPh sb="3" eb="4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</si>
</sst>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yyyy/m/d;@"/>
    <numFmt numFmtId="180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3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/>
    </xf>
    <xf numFmtId="0" fontId="13" fillId="0" borderId="2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79" fontId="11" fillId="7" borderId="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27" xfId="0" applyFill="1" applyBorder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vertical="top" wrapText="1"/>
    </xf>
    <xf numFmtId="180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/>
    </xf>
    <xf numFmtId="177" fontId="13" fillId="5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7" borderId="0" xfId="0" applyFont="1" applyFill="1">
      <alignment vertical="center"/>
    </xf>
    <xf numFmtId="0" fontId="0" fillId="7" borderId="0" xfId="0" applyFill="1" applyAlignment="1">
      <alignment vertical="center" textRotation="255" shrinkToFit="1"/>
    </xf>
    <xf numFmtId="0" fontId="0" fillId="7" borderId="0" xfId="0" applyFill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9" fontId="14" fillId="7" borderId="24" xfId="0" applyNumberFormat="1" applyFont="1" applyFill="1" applyBorder="1" applyAlignment="1" applyProtection="1">
      <alignment horizontal="center" vertical="center"/>
      <protection locked="0"/>
    </xf>
    <xf numFmtId="179" fontId="14" fillId="7" borderId="25" xfId="0" applyNumberFormat="1" applyFont="1" applyFill="1" applyBorder="1" applyAlignment="1" applyProtection="1">
      <alignment horizontal="center" vertical="center"/>
      <protection locked="0"/>
    </xf>
    <xf numFmtId="179" fontId="14" fillId="7" borderId="26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51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1" y="1257299"/>
          <a:ext cx="4438650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28.5</a:t>
          </a:r>
          <a:r>
            <a:rPr kumimoji="1" lang="ja-JP" altLang="en-US" sz="1100"/>
            <a:t>　＞　閉所の割合　≧　</a:t>
          </a:r>
          <a:r>
            <a:rPr kumimoji="1" lang="en-US" altLang="ja-JP" sz="1100"/>
            <a:t>25.0</a:t>
          </a:r>
          <a:r>
            <a:rPr kumimoji="1" lang="ja-JP" altLang="en-US" sz="1100"/>
            <a:t>　  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7</a:t>
          </a:r>
          <a:r>
            <a:rPr kumimoji="1" lang="ja-JP" altLang="en-US" sz="1100"/>
            <a:t>休以上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休未満達成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25.0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＞　閉所の割合　≧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休未満達成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36</xdr:col>
      <xdr:colOff>38101</xdr:colOff>
      <xdr:row>6</xdr:row>
      <xdr:rowOff>9525</xdr:rowOff>
    </xdr:from>
    <xdr:ext cx="2505074" cy="733425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86801" y="1238250"/>
          <a:ext cx="2505074" cy="73342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確認を行う</a:t>
          </a:r>
        </a:p>
      </xdr:txBody>
    </xdr:sp>
    <xdr:clientData/>
  </xdr:oneCellAnchor>
  <xdr:oneCellAnchor>
    <xdr:from>
      <xdr:col>35</xdr:col>
      <xdr:colOff>19052</xdr:colOff>
      <xdr:row>105</xdr:row>
      <xdr:rowOff>114300</xdr:rowOff>
    </xdr:from>
    <xdr:ext cx="2638424" cy="971550"/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524877" y="26727150"/>
          <a:ext cx="2638424" cy="971550"/>
        </a:xfrm>
        <a:prstGeom prst="wedgeRectCallout">
          <a:avLst>
            <a:gd name="adj1" fmla="val 15167"/>
            <a:gd name="adj2" fmla="val -80108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現場閉所の達成状況は、工事全体の現場閉所率で確認する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K132"/>
  <sheetViews>
    <sheetView tabSelected="1" view="pageBreakPreview" zoomScaleNormal="100" zoomScaleSheetLayoutView="100" workbookViewId="0">
      <selection activeCell="G6" sqref="G6:J6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21" customWidth="1"/>
    <col min="41" max="41" width="1.25" customWidth="1"/>
    <col min="42" max="63" width="9" style="54"/>
  </cols>
  <sheetData>
    <row r="1" spans="1:63" ht="24" x14ac:dyDescent="0.15">
      <c r="B1" s="2" t="s">
        <v>17</v>
      </c>
      <c r="T1" s="2" t="s">
        <v>8</v>
      </c>
      <c r="AD1" s="2"/>
      <c r="AE1" s="2"/>
      <c r="AF1" s="2"/>
      <c r="AN1" s="81" t="s">
        <v>37</v>
      </c>
    </row>
    <row r="2" spans="1:63" ht="7.5" customHeight="1" x14ac:dyDescent="0.15"/>
    <row r="3" spans="1:63" ht="17.25" customHeight="1" x14ac:dyDescent="0.15">
      <c r="B3" s="3" t="s">
        <v>0</v>
      </c>
      <c r="C3" s="4"/>
      <c r="D3" s="4"/>
    </row>
    <row r="4" spans="1:63" ht="17.25" customHeight="1" x14ac:dyDescent="0.15">
      <c r="A4" t="s">
        <v>42</v>
      </c>
      <c r="B4" s="4" t="s">
        <v>43</v>
      </c>
      <c r="C4" s="4"/>
      <c r="D4" s="4"/>
      <c r="AK4" s="82"/>
      <c r="AL4" s="82"/>
      <c r="AM4" s="82"/>
      <c r="AN4" s="82"/>
      <c r="AO4" s="82"/>
    </row>
    <row r="5" spans="1:63" ht="17.25" customHeight="1" x14ac:dyDescent="0.1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1:63" x14ac:dyDescent="0.15">
      <c r="B6" s="53" t="s">
        <v>33</v>
      </c>
      <c r="C6" s="54"/>
      <c r="D6" s="54"/>
      <c r="E6" s="55"/>
      <c r="F6" s="54"/>
      <c r="G6" s="106">
        <v>45748</v>
      </c>
      <c r="H6" s="107"/>
      <c r="I6" s="107"/>
      <c r="J6" s="108"/>
      <c r="K6" s="52"/>
      <c r="L6" s="56" t="s">
        <v>26</v>
      </c>
      <c r="M6" s="109">
        <f>YEAR(G6)</f>
        <v>2025</v>
      </c>
      <c r="N6" s="109"/>
      <c r="O6" s="109"/>
      <c r="P6" s="109"/>
      <c r="Z6" s="60"/>
      <c r="AA6" s="61" t="s">
        <v>34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1:63" x14ac:dyDescent="0.15">
      <c r="B7" s="21"/>
      <c r="C7" s="21"/>
      <c r="D7" s="21"/>
      <c r="E7" s="50"/>
      <c r="F7" s="21"/>
      <c r="G7" s="110"/>
      <c r="H7" s="110"/>
      <c r="I7" s="110"/>
      <c r="J7" s="110"/>
      <c r="K7" s="50"/>
      <c r="Z7" s="60"/>
      <c r="AA7" s="63" t="s">
        <v>11</v>
      </c>
      <c r="AB7" s="61" t="s">
        <v>30</v>
      </c>
      <c r="AC7" s="61"/>
      <c r="AD7" s="61"/>
      <c r="AE7" s="61"/>
      <c r="AF7" s="61"/>
      <c r="AG7" s="61"/>
      <c r="AH7" s="61"/>
      <c r="AI7" s="62"/>
      <c r="AK7" s="73"/>
      <c r="AL7" s="73"/>
      <c r="AM7" s="73"/>
      <c r="AN7" s="73"/>
      <c r="AO7" s="73"/>
    </row>
    <row r="8" spans="1:63" x14ac:dyDescent="0.1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31</v>
      </c>
      <c r="AC8" s="61"/>
      <c r="AD8" s="61"/>
      <c r="AE8" s="61"/>
      <c r="AF8" s="61"/>
      <c r="AG8" s="61"/>
      <c r="AH8" s="61"/>
      <c r="AI8" s="62"/>
    </row>
    <row r="9" spans="1:63" ht="17.25" customHeight="1" x14ac:dyDescent="0.15">
      <c r="Z9" s="60"/>
      <c r="AA9" s="63"/>
      <c r="AB9" s="61" t="s">
        <v>35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1:63" ht="17.25" customHeight="1" x14ac:dyDescent="0.15">
      <c r="Z10" s="60"/>
      <c r="AA10" s="63" t="s">
        <v>18</v>
      </c>
      <c r="AB10" s="61" t="s">
        <v>28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1:63" ht="6.75" customHeight="1" x14ac:dyDescent="0.1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1:63" ht="16.5" customHeight="1" thickBot="1" x14ac:dyDescent="0.2">
      <c r="Q12" s="25"/>
      <c r="AG12" s="27"/>
      <c r="AH12" s="28"/>
      <c r="AI12" s="28"/>
      <c r="AJ12" s="28"/>
      <c r="AK12" s="40" t="s">
        <v>38</v>
      </c>
      <c r="AL12" s="28"/>
      <c r="AM12" s="38"/>
      <c r="AN12" s="28"/>
      <c r="AO12" s="28"/>
    </row>
    <row r="13" spans="1:63" ht="13.5" customHeight="1" x14ac:dyDescent="0.15">
      <c r="B13" s="5" t="s">
        <v>1</v>
      </c>
      <c r="C13" s="96">
        <f>MONTH(G6)</f>
        <v>4</v>
      </c>
      <c r="D13" s="97">
        <f t="shared" ref="D13:AF13" si="0">+H5</f>
        <v>0</v>
      </c>
      <c r="E13" s="97">
        <f t="shared" si="0"/>
        <v>0</v>
      </c>
      <c r="F13" s="97">
        <f t="shared" si="0"/>
        <v>0</v>
      </c>
      <c r="G13" s="97">
        <f t="shared" si="0"/>
        <v>0</v>
      </c>
      <c r="H13" s="97">
        <f t="shared" si="0"/>
        <v>0</v>
      </c>
      <c r="I13" s="97">
        <f t="shared" si="0"/>
        <v>0</v>
      </c>
      <c r="J13" s="97">
        <f t="shared" si="0"/>
        <v>0</v>
      </c>
      <c r="K13" s="97">
        <f t="shared" si="0"/>
        <v>0</v>
      </c>
      <c r="L13" s="97">
        <f t="shared" si="0"/>
        <v>0</v>
      </c>
      <c r="M13" s="97">
        <f t="shared" si="0"/>
        <v>0</v>
      </c>
      <c r="N13" s="97">
        <f t="shared" si="0"/>
        <v>0</v>
      </c>
      <c r="O13" s="97">
        <f t="shared" si="0"/>
        <v>0</v>
      </c>
      <c r="P13" s="97">
        <f t="shared" si="0"/>
        <v>0</v>
      </c>
      <c r="Q13" s="97">
        <f t="shared" si="0"/>
        <v>0</v>
      </c>
      <c r="R13" s="97">
        <f t="shared" si="0"/>
        <v>0</v>
      </c>
      <c r="S13" s="97">
        <f t="shared" si="0"/>
        <v>0</v>
      </c>
      <c r="T13" s="97">
        <f t="shared" si="0"/>
        <v>0</v>
      </c>
      <c r="U13" s="97">
        <f t="shared" si="0"/>
        <v>0</v>
      </c>
      <c r="V13" s="97">
        <f t="shared" si="0"/>
        <v>0</v>
      </c>
      <c r="W13" s="97">
        <f t="shared" si="0"/>
        <v>0</v>
      </c>
      <c r="X13" s="97">
        <f t="shared" si="0"/>
        <v>0</v>
      </c>
      <c r="Y13" s="97">
        <f t="shared" si="0"/>
        <v>0</v>
      </c>
      <c r="Z13" s="97">
        <f t="shared" si="0"/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7">
        <f t="shared" si="0"/>
        <v>0</v>
      </c>
      <c r="AE13" s="97">
        <f t="shared" si="0"/>
        <v>0</v>
      </c>
      <c r="AF13" s="97">
        <f t="shared" si="0"/>
        <v>0</v>
      </c>
      <c r="AG13" s="111" t="e">
        <f>+#REF!</f>
        <v>#REF!</v>
      </c>
      <c r="AH13" s="98" t="s">
        <v>12</v>
      </c>
      <c r="AI13" s="101" t="s">
        <v>13</v>
      </c>
      <c r="AK13" s="104" t="s">
        <v>3</v>
      </c>
      <c r="AL13" s="36" t="s">
        <v>16</v>
      </c>
      <c r="AM13" s="37">
        <f>COUNTIF(C17:AG17,"")+COUNTIF(C17:AG17,"○")</f>
        <v>0</v>
      </c>
      <c r="AO13" s="21"/>
    </row>
    <row r="14" spans="1:63" ht="14.25" thickBot="1" x14ac:dyDescent="0.2">
      <c r="B14" s="6" t="s">
        <v>2</v>
      </c>
      <c r="C14" s="26">
        <f>DATE($M$6,C13,1)</f>
        <v>45748</v>
      </c>
      <c r="D14" s="26">
        <f>C14+1</f>
        <v>45749</v>
      </c>
      <c r="E14" s="26">
        <f t="shared" ref="E14:AF14" si="1">D14+1</f>
        <v>45750</v>
      </c>
      <c r="F14" s="26">
        <f t="shared" si="1"/>
        <v>45751</v>
      </c>
      <c r="G14" s="26">
        <f t="shared" si="1"/>
        <v>45752</v>
      </c>
      <c r="H14" s="26">
        <f t="shared" si="1"/>
        <v>45753</v>
      </c>
      <c r="I14" s="26">
        <f t="shared" si="1"/>
        <v>45754</v>
      </c>
      <c r="J14" s="26">
        <f t="shared" si="1"/>
        <v>45755</v>
      </c>
      <c r="K14" s="26">
        <f t="shared" si="1"/>
        <v>45756</v>
      </c>
      <c r="L14" s="26">
        <f t="shared" si="1"/>
        <v>45757</v>
      </c>
      <c r="M14" s="26">
        <f t="shared" si="1"/>
        <v>45758</v>
      </c>
      <c r="N14" s="26">
        <f t="shared" si="1"/>
        <v>45759</v>
      </c>
      <c r="O14" s="26">
        <f t="shared" si="1"/>
        <v>45760</v>
      </c>
      <c r="P14" s="26">
        <f t="shared" si="1"/>
        <v>45761</v>
      </c>
      <c r="Q14" s="26">
        <f t="shared" si="1"/>
        <v>45762</v>
      </c>
      <c r="R14" s="26">
        <f t="shared" si="1"/>
        <v>45763</v>
      </c>
      <c r="S14" s="26">
        <f t="shared" si="1"/>
        <v>45764</v>
      </c>
      <c r="T14" s="26">
        <f t="shared" si="1"/>
        <v>45765</v>
      </c>
      <c r="U14" s="26">
        <f t="shared" si="1"/>
        <v>45766</v>
      </c>
      <c r="V14" s="26">
        <f t="shared" si="1"/>
        <v>45767</v>
      </c>
      <c r="W14" s="26">
        <f t="shared" si="1"/>
        <v>45768</v>
      </c>
      <c r="X14" s="26">
        <f t="shared" si="1"/>
        <v>45769</v>
      </c>
      <c r="Y14" s="26">
        <f t="shared" si="1"/>
        <v>45770</v>
      </c>
      <c r="Z14" s="26">
        <f t="shared" si="1"/>
        <v>45771</v>
      </c>
      <c r="AA14" s="26">
        <f t="shared" si="1"/>
        <v>45772</v>
      </c>
      <c r="AB14" s="26">
        <f t="shared" si="1"/>
        <v>45773</v>
      </c>
      <c r="AC14" s="26">
        <f t="shared" si="1"/>
        <v>45774</v>
      </c>
      <c r="AD14" s="26">
        <f t="shared" si="1"/>
        <v>45775</v>
      </c>
      <c r="AE14" s="26">
        <f t="shared" si="1"/>
        <v>45776</v>
      </c>
      <c r="AF14" s="26">
        <f t="shared" si="1"/>
        <v>45777</v>
      </c>
      <c r="AG14" s="13" t="s">
        <v>18</v>
      </c>
      <c r="AH14" s="99"/>
      <c r="AI14" s="102"/>
      <c r="AK14" s="104"/>
      <c r="AL14" s="34" t="s">
        <v>24</v>
      </c>
      <c r="AM14" s="77">
        <f>COUNTIF(C17:AG17,"○")</f>
        <v>0</v>
      </c>
    </row>
    <row r="15" spans="1:63" ht="14.25" thickBot="1" x14ac:dyDescent="0.2">
      <c r="B15" s="6" t="s">
        <v>5</v>
      </c>
      <c r="C15" s="13" t="str">
        <f>TEXT(WEEKDAY(+C14),"aaa")</f>
        <v>火</v>
      </c>
      <c r="D15" s="13" t="str">
        <f t="shared" ref="D15:AF15" si="2">TEXT(WEEKDAY(+D14),"aaa")</f>
        <v>水</v>
      </c>
      <c r="E15" s="13" t="str">
        <f t="shared" si="2"/>
        <v>木</v>
      </c>
      <c r="F15" s="13" t="str">
        <f t="shared" si="2"/>
        <v>金</v>
      </c>
      <c r="G15" s="13" t="str">
        <f t="shared" si="2"/>
        <v>土</v>
      </c>
      <c r="H15" s="13" t="str">
        <f t="shared" si="2"/>
        <v>日</v>
      </c>
      <c r="I15" s="13" t="str">
        <f t="shared" si="2"/>
        <v>月</v>
      </c>
      <c r="J15" s="13" t="str">
        <f t="shared" si="2"/>
        <v>火</v>
      </c>
      <c r="K15" s="13" t="str">
        <f t="shared" si="2"/>
        <v>水</v>
      </c>
      <c r="L15" s="13" t="str">
        <f t="shared" si="2"/>
        <v>木</v>
      </c>
      <c r="M15" s="13" t="str">
        <f t="shared" si="2"/>
        <v>金</v>
      </c>
      <c r="N15" s="13" t="str">
        <f t="shared" si="2"/>
        <v>土</v>
      </c>
      <c r="O15" s="13" t="str">
        <f t="shared" si="2"/>
        <v>日</v>
      </c>
      <c r="P15" s="13" t="str">
        <f t="shared" si="2"/>
        <v>月</v>
      </c>
      <c r="Q15" s="13" t="str">
        <f t="shared" si="2"/>
        <v>火</v>
      </c>
      <c r="R15" s="13" t="str">
        <f t="shared" si="2"/>
        <v>水</v>
      </c>
      <c r="S15" s="13" t="str">
        <f t="shared" si="2"/>
        <v>木</v>
      </c>
      <c r="T15" s="13" t="str">
        <f t="shared" si="2"/>
        <v>金</v>
      </c>
      <c r="U15" s="13" t="str">
        <f t="shared" si="2"/>
        <v>土</v>
      </c>
      <c r="V15" s="13" t="str">
        <f t="shared" si="2"/>
        <v>日</v>
      </c>
      <c r="W15" s="13" t="str">
        <f t="shared" si="2"/>
        <v>月</v>
      </c>
      <c r="X15" s="13" t="str">
        <f t="shared" si="2"/>
        <v>火</v>
      </c>
      <c r="Y15" s="13" t="str">
        <f t="shared" si="2"/>
        <v>水</v>
      </c>
      <c r="Z15" s="13" t="str">
        <f t="shared" si="2"/>
        <v>木</v>
      </c>
      <c r="AA15" s="13" t="str">
        <f t="shared" si="2"/>
        <v>金</v>
      </c>
      <c r="AB15" s="13" t="str">
        <f t="shared" si="2"/>
        <v>土</v>
      </c>
      <c r="AC15" s="13" t="str">
        <f t="shared" si="2"/>
        <v>日</v>
      </c>
      <c r="AD15" s="13" t="str">
        <f t="shared" si="2"/>
        <v>月</v>
      </c>
      <c r="AE15" s="13" t="str">
        <f t="shared" si="2"/>
        <v>火</v>
      </c>
      <c r="AF15" s="13" t="str">
        <f t="shared" si="2"/>
        <v>水</v>
      </c>
      <c r="AG15" s="13" t="s">
        <v>18</v>
      </c>
      <c r="AH15" s="99"/>
      <c r="AI15" s="102"/>
      <c r="AK15" s="104"/>
      <c r="AL15" s="34" t="s">
        <v>25</v>
      </c>
      <c r="AM15" s="79" t="str">
        <f>IFERROR(+AM14/AM13,"")</f>
        <v/>
      </c>
      <c r="AN15" s="39" t="str">
        <f>IF(AM15="","",IF(AM15&gt;=0.285,"4週8休以上",IF(AM15&gt;=0.25,"4週7休以上4週8休未満",IF(AM15&gt;=0.214,"4週6休以上4週7休未満",IF(0.214&gt;AM15,"4週6休未満")))))</f>
        <v/>
      </c>
    </row>
    <row r="16" spans="1:63" s="1" customFormat="1" ht="60" customHeight="1" x14ac:dyDescent="0.1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0"/>
      <c r="AI16" s="103"/>
      <c r="AK16" s="105" t="s">
        <v>4</v>
      </c>
      <c r="AL16" s="35" t="s">
        <v>16</v>
      </c>
      <c r="AM16" s="78">
        <f>COUNTIF(C18:AG18,"")+COUNTIF(C18:AG18,"●")</f>
        <v>0</v>
      </c>
      <c r="AN16" s="29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</row>
    <row r="17" spans="2:63" s="72" customFormat="1" ht="14.25" thickBot="1" x14ac:dyDescent="0.2">
      <c r="B17" s="6" t="s">
        <v>3</v>
      </c>
      <c r="C17" s="13" t="s">
        <v>27</v>
      </c>
      <c r="D17" s="13" t="s">
        <v>27</v>
      </c>
      <c r="E17" s="13" t="s">
        <v>27</v>
      </c>
      <c r="F17" s="13" t="s">
        <v>27</v>
      </c>
      <c r="G17" s="13" t="s">
        <v>27</v>
      </c>
      <c r="H17" s="13" t="s">
        <v>27</v>
      </c>
      <c r="I17" s="13" t="s">
        <v>27</v>
      </c>
      <c r="J17" s="13" t="s">
        <v>27</v>
      </c>
      <c r="K17" s="13" t="s">
        <v>27</v>
      </c>
      <c r="L17" s="13" t="s">
        <v>27</v>
      </c>
      <c r="M17" s="13" t="s">
        <v>27</v>
      </c>
      <c r="N17" s="13" t="s">
        <v>27</v>
      </c>
      <c r="O17" s="13" t="s">
        <v>27</v>
      </c>
      <c r="P17" s="13" t="s">
        <v>27</v>
      </c>
      <c r="Q17" s="13" t="s">
        <v>27</v>
      </c>
      <c r="R17" s="13" t="s">
        <v>27</v>
      </c>
      <c r="S17" s="13" t="s">
        <v>27</v>
      </c>
      <c r="T17" s="13" t="s">
        <v>27</v>
      </c>
      <c r="U17" s="13" t="s">
        <v>27</v>
      </c>
      <c r="V17" s="13" t="s">
        <v>27</v>
      </c>
      <c r="W17" s="13" t="s">
        <v>27</v>
      </c>
      <c r="X17" s="13" t="s">
        <v>27</v>
      </c>
      <c r="Y17" s="13" t="s">
        <v>27</v>
      </c>
      <c r="Z17" s="13" t="s">
        <v>27</v>
      </c>
      <c r="AA17" s="13" t="s">
        <v>27</v>
      </c>
      <c r="AB17" s="13" t="s">
        <v>27</v>
      </c>
      <c r="AC17" s="13" t="s">
        <v>27</v>
      </c>
      <c r="AD17" s="13" t="s">
        <v>27</v>
      </c>
      <c r="AE17" s="13" t="s">
        <v>27</v>
      </c>
      <c r="AF17" s="13" t="s">
        <v>27</v>
      </c>
      <c r="AG17" s="13" t="s">
        <v>27</v>
      </c>
      <c r="AH17" s="9">
        <f>COUNTIF(C17:AG17,"○")</f>
        <v>0</v>
      </c>
      <c r="AI17" s="11">
        <f>+AH17</f>
        <v>0</v>
      </c>
      <c r="AK17" s="105"/>
      <c r="AL17" s="34" t="s">
        <v>24</v>
      </c>
      <c r="AM17" s="77">
        <f>COUNTIF(C18:AG18,"●")</f>
        <v>0</v>
      </c>
      <c r="AN17" s="24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</row>
    <row r="18" spans="2:63" s="72" customFormat="1" ht="14.25" thickBot="1" x14ac:dyDescent="0.2">
      <c r="B18" s="7" t="s">
        <v>4</v>
      </c>
      <c r="C18" s="15" t="s">
        <v>27</v>
      </c>
      <c r="D18" s="15" t="s">
        <v>27</v>
      </c>
      <c r="E18" s="15" t="s">
        <v>27</v>
      </c>
      <c r="F18" s="15" t="s">
        <v>27</v>
      </c>
      <c r="G18" s="15" t="s">
        <v>27</v>
      </c>
      <c r="H18" s="15" t="s">
        <v>27</v>
      </c>
      <c r="I18" s="15" t="s">
        <v>27</v>
      </c>
      <c r="J18" s="15" t="s">
        <v>27</v>
      </c>
      <c r="K18" s="15" t="s">
        <v>27</v>
      </c>
      <c r="L18" s="15" t="s">
        <v>27</v>
      </c>
      <c r="M18" s="15" t="s">
        <v>27</v>
      </c>
      <c r="N18" s="15" t="s">
        <v>27</v>
      </c>
      <c r="O18" s="15" t="s">
        <v>27</v>
      </c>
      <c r="P18" s="15" t="s">
        <v>27</v>
      </c>
      <c r="Q18" s="15" t="s">
        <v>27</v>
      </c>
      <c r="R18" s="15" t="s">
        <v>27</v>
      </c>
      <c r="S18" s="15" t="s">
        <v>27</v>
      </c>
      <c r="T18" s="15" t="s">
        <v>27</v>
      </c>
      <c r="U18" s="15" t="s">
        <v>27</v>
      </c>
      <c r="V18" s="15" t="s">
        <v>27</v>
      </c>
      <c r="W18" s="15" t="s">
        <v>27</v>
      </c>
      <c r="X18" s="15" t="s">
        <v>27</v>
      </c>
      <c r="Y18" s="15" t="s">
        <v>27</v>
      </c>
      <c r="Z18" s="15" t="s">
        <v>27</v>
      </c>
      <c r="AA18" s="15" t="s">
        <v>27</v>
      </c>
      <c r="AB18" s="15" t="s">
        <v>27</v>
      </c>
      <c r="AC18" s="15" t="s">
        <v>27</v>
      </c>
      <c r="AD18" s="15" t="s">
        <v>27</v>
      </c>
      <c r="AE18" s="15" t="s">
        <v>27</v>
      </c>
      <c r="AF18" s="15" t="s">
        <v>27</v>
      </c>
      <c r="AG18" s="15" t="s">
        <v>27</v>
      </c>
      <c r="AH18" s="10">
        <f>COUNTIF(C18:AG18,"●")</f>
        <v>0</v>
      </c>
      <c r="AI18" s="12">
        <f>+AH18</f>
        <v>0</v>
      </c>
      <c r="AK18" s="105"/>
      <c r="AL18" s="34" t="s">
        <v>25</v>
      </c>
      <c r="AM18" s="79" t="str">
        <f>IFERROR(+AM17/AM16,"")</f>
        <v/>
      </c>
      <c r="AN18" s="39" t="str">
        <f>IF(AM18="","",IF(AM18&gt;=0.285,"4週8休以上",IF(AM18&gt;=0.25,"4週7休以上4週8休未満",IF(AM18&gt;=0.214,"4週6休以上4週7休未満",IF(0.214&gt;AM18,"4週6休未満")))))</f>
        <v/>
      </c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</row>
    <row r="19" spans="2:63" ht="14.25" thickBot="1" x14ac:dyDescent="0.2">
      <c r="AM19" s="21"/>
    </row>
    <row r="20" spans="2:63" ht="13.5" customHeight="1" x14ac:dyDescent="0.15">
      <c r="B20" s="5" t="s">
        <v>1</v>
      </c>
      <c r="C20" s="96">
        <f>C13+MONTH(1)</f>
        <v>5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8" t="s">
        <v>12</v>
      </c>
      <c r="AI20" s="101" t="s">
        <v>13</v>
      </c>
      <c r="AK20" s="104" t="s">
        <v>3</v>
      </c>
      <c r="AL20" s="36" t="s">
        <v>16</v>
      </c>
      <c r="AM20" s="37">
        <f>COUNTIF(C24:AG24,"")+COUNTIF(C24:AG24,"○")</f>
        <v>20</v>
      </c>
    </row>
    <row r="21" spans="2:63" ht="14.25" thickBot="1" x14ac:dyDescent="0.2">
      <c r="B21" s="6" t="s">
        <v>2</v>
      </c>
      <c r="C21" s="26">
        <f>DATE($M$6,C20,1)</f>
        <v>45778</v>
      </c>
      <c r="D21" s="26">
        <f>C21+1</f>
        <v>45779</v>
      </c>
      <c r="E21" s="26">
        <f t="shared" ref="E21:AG21" si="3">D21+1</f>
        <v>45780</v>
      </c>
      <c r="F21" s="26">
        <f t="shared" si="3"/>
        <v>45781</v>
      </c>
      <c r="G21" s="26">
        <f t="shared" si="3"/>
        <v>45782</v>
      </c>
      <c r="H21" s="26">
        <f t="shared" si="3"/>
        <v>45783</v>
      </c>
      <c r="I21" s="26">
        <f t="shared" si="3"/>
        <v>45784</v>
      </c>
      <c r="J21" s="26">
        <f t="shared" si="3"/>
        <v>45785</v>
      </c>
      <c r="K21" s="26">
        <f t="shared" si="3"/>
        <v>45786</v>
      </c>
      <c r="L21" s="26">
        <f t="shared" si="3"/>
        <v>45787</v>
      </c>
      <c r="M21" s="26">
        <f t="shared" si="3"/>
        <v>45788</v>
      </c>
      <c r="N21" s="26">
        <f t="shared" si="3"/>
        <v>45789</v>
      </c>
      <c r="O21" s="26">
        <f t="shared" si="3"/>
        <v>45790</v>
      </c>
      <c r="P21" s="26">
        <f t="shared" si="3"/>
        <v>45791</v>
      </c>
      <c r="Q21" s="26">
        <f t="shared" si="3"/>
        <v>45792</v>
      </c>
      <c r="R21" s="26">
        <f t="shared" si="3"/>
        <v>45793</v>
      </c>
      <c r="S21" s="26">
        <f t="shared" si="3"/>
        <v>45794</v>
      </c>
      <c r="T21" s="26">
        <f t="shared" si="3"/>
        <v>45795</v>
      </c>
      <c r="U21" s="26">
        <f t="shared" si="3"/>
        <v>45796</v>
      </c>
      <c r="V21" s="26">
        <f t="shared" si="3"/>
        <v>45797</v>
      </c>
      <c r="W21" s="26">
        <f t="shared" si="3"/>
        <v>45798</v>
      </c>
      <c r="X21" s="26">
        <f t="shared" si="3"/>
        <v>45799</v>
      </c>
      <c r="Y21" s="26">
        <f t="shared" si="3"/>
        <v>45800</v>
      </c>
      <c r="Z21" s="26">
        <f t="shared" si="3"/>
        <v>45801</v>
      </c>
      <c r="AA21" s="26">
        <f t="shared" si="3"/>
        <v>45802</v>
      </c>
      <c r="AB21" s="26">
        <f t="shared" si="3"/>
        <v>45803</v>
      </c>
      <c r="AC21" s="26">
        <f t="shared" si="3"/>
        <v>45804</v>
      </c>
      <c r="AD21" s="26">
        <f t="shared" si="3"/>
        <v>45805</v>
      </c>
      <c r="AE21" s="26">
        <f t="shared" si="3"/>
        <v>45806</v>
      </c>
      <c r="AF21" s="26">
        <f t="shared" si="3"/>
        <v>45807</v>
      </c>
      <c r="AG21" s="26">
        <f t="shared" si="3"/>
        <v>45808</v>
      </c>
      <c r="AH21" s="99"/>
      <c r="AI21" s="102"/>
      <c r="AK21" s="104"/>
      <c r="AL21" s="34" t="s">
        <v>24</v>
      </c>
      <c r="AM21" s="77">
        <f>COUNTIF(C24:AG24,"○")</f>
        <v>6</v>
      </c>
    </row>
    <row r="22" spans="2:63" ht="14.25" thickBot="1" x14ac:dyDescent="0.2">
      <c r="B22" s="6" t="s">
        <v>5</v>
      </c>
      <c r="C22" s="13" t="str">
        <f>TEXT(WEEKDAY(+C21),"aaa")</f>
        <v>木</v>
      </c>
      <c r="D22" s="13" t="str">
        <f t="shared" ref="D22:AG22" si="4">TEXT(WEEKDAY(+D21),"aaa")</f>
        <v>金</v>
      </c>
      <c r="E22" s="13" t="str">
        <f t="shared" si="4"/>
        <v>土</v>
      </c>
      <c r="F22" s="13" t="str">
        <f t="shared" si="4"/>
        <v>日</v>
      </c>
      <c r="G22" s="13" t="str">
        <f t="shared" si="4"/>
        <v>月</v>
      </c>
      <c r="H22" s="13" t="str">
        <f t="shared" si="4"/>
        <v>火</v>
      </c>
      <c r="I22" s="13" t="str">
        <f t="shared" si="4"/>
        <v>水</v>
      </c>
      <c r="J22" s="13" t="str">
        <f t="shared" si="4"/>
        <v>木</v>
      </c>
      <c r="K22" s="13" t="str">
        <f t="shared" si="4"/>
        <v>金</v>
      </c>
      <c r="L22" s="13" t="str">
        <f t="shared" si="4"/>
        <v>土</v>
      </c>
      <c r="M22" s="13" t="str">
        <f t="shared" si="4"/>
        <v>日</v>
      </c>
      <c r="N22" s="13" t="str">
        <f t="shared" si="4"/>
        <v>月</v>
      </c>
      <c r="O22" s="13" t="str">
        <f t="shared" si="4"/>
        <v>火</v>
      </c>
      <c r="P22" s="13" t="str">
        <f t="shared" si="4"/>
        <v>水</v>
      </c>
      <c r="Q22" s="13" t="str">
        <f t="shared" si="4"/>
        <v>木</v>
      </c>
      <c r="R22" s="13" t="str">
        <f t="shared" si="4"/>
        <v>金</v>
      </c>
      <c r="S22" s="13" t="str">
        <f t="shared" si="4"/>
        <v>土</v>
      </c>
      <c r="T22" s="13" t="str">
        <f t="shared" si="4"/>
        <v>日</v>
      </c>
      <c r="U22" s="13" t="str">
        <f t="shared" si="4"/>
        <v>月</v>
      </c>
      <c r="V22" s="13" t="str">
        <f t="shared" si="4"/>
        <v>火</v>
      </c>
      <c r="W22" s="13" t="str">
        <f t="shared" si="4"/>
        <v>水</v>
      </c>
      <c r="X22" s="13" t="str">
        <f t="shared" si="4"/>
        <v>木</v>
      </c>
      <c r="Y22" s="13" t="str">
        <f t="shared" si="4"/>
        <v>金</v>
      </c>
      <c r="Z22" s="13" t="str">
        <f t="shared" si="4"/>
        <v>土</v>
      </c>
      <c r="AA22" s="13" t="str">
        <f t="shared" si="4"/>
        <v>日</v>
      </c>
      <c r="AB22" s="13" t="str">
        <f t="shared" si="4"/>
        <v>月</v>
      </c>
      <c r="AC22" s="13" t="str">
        <f t="shared" si="4"/>
        <v>火</v>
      </c>
      <c r="AD22" s="13" t="str">
        <f t="shared" si="4"/>
        <v>水</v>
      </c>
      <c r="AE22" s="13" t="str">
        <f t="shared" si="4"/>
        <v>木</v>
      </c>
      <c r="AF22" s="13" t="str">
        <f t="shared" si="4"/>
        <v>金</v>
      </c>
      <c r="AG22" s="13" t="str">
        <f t="shared" si="4"/>
        <v>土</v>
      </c>
      <c r="AH22" s="99"/>
      <c r="AI22" s="102"/>
      <c r="AK22" s="104"/>
      <c r="AL22" s="34" t="s">
        <v>25</v>
      </c>
      <c r="AM22" s="79">
        <f>IFERROR(+AM21/AM20,"")</f>
        <v>0.3</v>
      </c>
      <c r="AN22" s="39" t="str">
        <f>IF(AM22="","",IF(AM22&gt;=0.285,"4週8休以上",IF(AM22&gt;=0.25,"4週7休以上4週8休未満",IF(AM22&gt;=0.214,"4週6休以上4週7休未満",IF(0.214&gt;AM22,"4週6休未満")))))</f>
        <v>4週8休以上</v>
      </c>
    </row>
    <row r="23" spans="2:63" s="1" customFormat="1" ht="60" customHeight="1" x14ac:dyDescent="0.1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8" t="s">
        <v>9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0"/>
      <c r="AI23" s="103"/>
      <c r="AK23" s="105" t="s">
        <v>4</v>
      </c>
      <c r="AL23" s="35" t="s">
        <v>16</v>
      </c>
      <c r="AM23" s="78">
        <f>COUNTIF(C25:AG25,"")+COUNTIF(C25:AG25,"●")</f>
        <v>20</v>
      </c>
      <c r="AN23" s="29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</row>
    <row r="24" spans="2:63" s="72" customFormat="1" ht="14.25" thickBot="1" x14ac:dyDescent="0.2">
      <c r="B24" s="6" t="s">
        <v>3</v>
      </c>
      <c r="C24" s="13" t="s">
        <v>27</v>
      </c>
      <c r="D24" s="13" t="s">
        <v>27</v>
      </c>
      <c r="E24" s="13" t="s">
        <v>27</v>
      </c>
      <c r="F24" s="13" t="s">
        <v>27</v>
      </c>
      <c r="G24" s="13" t="s">
        <v>27</v>
      </c>
      <c r="H24" s="13" t="s">
        <v>27</v>
      </c>
      <c r="I24" s="13" t="s">
        <v>27</v>
      </c>
      <c r="J24" s="13" t="s">
        <v>27</v>
      </c>
      <c r="K24" s="13" t="s">
        <v>27</v>
      </c>
      <c r="L24" s="13" t="s">
        <v>27</v>
      </c>
      <c r="M24" s="13" t="s">
        <v>27</v>
      </c>
      <c r="N24" s="13"/>
      <c r="O24" s="13" t="s">
        <v>29</v>
      </c>
      <c r="P24" s="13" t="s">
        <v>29</v>
      </c>
      <c r="Q24" s="13"/>
      <c r="R24" s="13"/>
      <c r="S24" s="13"/>
      <c r="T24" s="13"/>
      <c r="U24" s="13"/>
      <c r="V24" s="13" t="s">
        <v>29</v>
      </c>
      <c r="W24" s="13" t="s">
        <v>29</v>
      </c>
      <c r="X24" s="13"/>
      <c r="Y24" s="13"/>
      <c r="Z24" s="13"/>
      <c r="AA24" s="13"/>
      <c r="AB24" s="13"/>
      <c r="AC24" s="13" t="s">
        <v>29</v>
      </c>
      <c r="AD24" s="13" t="s">
        <v>29</v>
      </c>
      <c r="AE24" s="13"/>
      <c r="AF24" s="13"/>
      <c r="AG24" s="13"/>
      <c r="AH24" s="9">
        <f>COUNTIF(C24:AG24,"○")</f>
        <v>6</v>
      </c>
      <c r="AI24" s="11">
        <f>+AH24+AI17</f>
        <v>6</v>
      </c>
      <c r="AK24" s="105"/>
      <c r="AL24" s="34" t="s">
        <v>24</v>
      </c>
      <c r="AM24" s="77">
        <f>COUNTIF(C25:AG25,"●")</f>
        <v>6</v>
      </c>
      <c r="AN24" s="24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</row>
    <row r="25" spans="2:63" s="72" customFormat="1" ht="14.25" thickBot="1" x14ac:dyDescent="0.2">
      <c r="B25" s="7" t="s">
        <v>4</v>
      </c>
      <c r="C25" s="15" t="s">
        <v>27</v>
      </c>
      <c r="D25" s="15" t="s">
        <v>27</v>
      </c>
      <c r="E25" s="15" t="s">
        <v>27</v>
      </c>
      <c r="F25" s="15" t="s">
        <v>27</v>
      </c>
      <c r="G25" s="15" t="s">
        <v>27</v>
      </c>
      <c r="H25" s="15" t="s">
        <v>27</v>
      </c>
      <c r="I25" s="15" t="s">
        <v>27</v>
      </c>
      <c r="J25" s="15" t="s">
        <v>27</v>
      </c>
      <c r="K25" s="15" t="s">
        <v>27</v>
      </c>
      <c r="L25" s="15" t="s">
        <v>27</v>
      </c>
      <c r="M25" s="15" t="s">
        <v>27</v>
      </c>
      <c r="N25" s="15"/>
      <c r="O25" s="15" t="s">
        <v>7</v>
      </c>
      <c r="P25" s="15" t="s">
        <v>7</v>
      </c>
      <c r="Q25" s="15"/>
      <c r="R25" s="15"/>
      <c r="S25" s="15"/>
      <c r="T25" s="15"/>
      <c r="U25" s="15"/>
      <c r="V25" s="15" t="s">
        <v>7</v>
      </c>
      <c r="W25" s="15" t="s">
        <v>7</v>
      </c>
      <c r="X25" s="15"/>
      <c r="Y25" s="15"/>
      <c r="Z25" s="15" t="s">
        <v>7</v>
      </c>
      <c r="AA25" s="15"/>
      <c r="AB25" s="15"/>
      <c r="AC25" s="15"/>
      <c r="AD25" s="15" t="s">
        <v>7</v>
      </c>
      <c r="AE25" s="15"/>
      <c r="AF25" s="15"/>
      <c r="AG25" s="15"/>
      <c r="AH25" s="10">
        <f>COUNTIF(C25:AG25,"●")</f>
        <v>6</v>
      </c>
      <c r="AI25" s="12">
        <f>+AH25+AI18</f>
        <v>6</v>
      </c>
      <c r="AK25" s="105"/>
      <c r="AL25" s="34" t="s">
        <v>25</v>
      </c>
      <c r="AM25" s="79">
        <f>IFERROR(+AM24/AM23,"")</f>
        <v>0.3</v>
      </c>
      <c r="AN25" s="39" t="str">
        <f>IF(AM25="","",IF(AM25&gt;=0.285,"4週8休以上",IF(AM25&gt;=0.25,"4週7休以上4週8休未満",IF(AM25&gt;=0.214,"4週6休以上4週7休未満",IF(0.214&gt;AM25,"4週6休未満")))))</f>
        <v>4週8休以上</v>
      </c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</row>
    <row r="26" spans="2:63" ht="14.25" thickBot="1" x14ac:dyDescent="0.2">
      <c r="AM26" s="21"/>
    </row>
    <row r="27" spans="2:63" ht="13.5" customHeight="1" x14ac:dyDescent="0.15">
      <c r="B27" s="5" t="s">
        <v>1</v>
      </c>
      <c r="C27" s="96">
        <f>C20+MONTH(1)</f>
        <v>6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8" t="s">
        <v>12</v>
      </c>
      <c r="AI27" s="101" t="s">
        <v>13</v>
      </c>
      <c r="AK27" s="104" t="s">
        <v>3</v>
      </c>
      <c r="AL27" s="36" t="s">
        <v>16</v>
      </c>
      <c r="AM27" s="37">
        <f>COUNTIF(C31:AG31,"")+COUNTIF(C31:AG31,"○")</f>
        <v>30</v>
      </c>
    </row>
    <row r="28" spans="2:63" ht="14.25" thickBot="1" x14ac:dyDescent="0.2">
      <c r="B28" s="6" t="s">
        <v>2</v>
      </c>
      <c r="C28" s="26">
        <f>DATE($M$6,C27,1)</f>
        <v>45809</v>
      </c>
      <c r="D28" s="26">
        <f>C28+1</f>
        <v>45810</v>
      </c>
      <c r="E28" s="26">
        <f t="shared" ref="E28:AF28" si="5">D28+1</f>
        <v>45811</v>
      </c>
      <c r="F28" s="26">
        <f t="shared" si="5"/>
        <v>45812</v>
      </c>
      <c r="G28" s="26">
        <f t="shared" si="5"/>
        <v>45813</v>
      </c>
      <c r="H28" s="26">
        <f t="shared" si="5"/>
        <v>45814</v>
      </c>
      <c r="I28" s="26">
        <f t="shared" si="5"/>
        <v>45815</v>
      </c>
      <c r="J28" s="26">
        <f t="shared" si="5"/>
        <v>45816</v>
      </c>
      <c r="K28" s="26">
        <f t="shared" si="5"/>
        <v>45817</v>
      </c>
      <c r="L28" s="26">
        <f t="shared" si="5"/>
        <v>45818</v>
      </c>
      <c r="M28" s="26">
        <f t="shared" si="5"/>
        <v>45819</v>
      </c>
      <c r="N28" s="26">
        <f t="shared" si="5"/>
        <v>45820</v>
      </c>
      <c r="O28" s="26">
        <f t="shared" si="5"/>
        <v>45821</v>
      </c>
      <c r="P28" s="26">
        <f t="shared" si="5"/>
        <v>45822</v>
      </c>
      <c r="Q28" s="26">
        <f t="shared" si="5"/>
        <v>45823</v>
      </c>
      <c r="R28" s="26">
        <f t="shared" si="5"/>
        <v>45824</v>
      </c>
      <c r="S28" s="26">
        <f t="shared" si="5"/>
        <v>45825</v>
      </c>
      <c r="T28" s="26">
        <f t="shared" si="5"/>
        <v>45826</v>
      </c>
      <c r="U28" s="26">
        <f t="shared" si="5"/>
        <v>45827</v>
      </c>
      <c r="V28" s="26">
        <f t="shared" si="5"/>
        <v>45828</v>
      </c>
      <c r="W28" s="26">
        <f t="shared" si="5"/>
        <v>45829</v>
      </c>
      <c r="X28" s="26">
        <f t="shared" si="5"/>
        <v>45830</v>
      </c>
      <c r="Y28" s="26">
        <f t="shared" si="5"/>
        <v>45831</v>
      </c>
      <c r="Z28" s="26">
        <f t="shared" si="5"/>
        <v>45832</v>
      </c>
      <c r="AA28" s="26">
        <f t="shared" si="5"/>
        <v>45833</v>
      </c>
      <c r="AB28" s="26">
        <f t="shared" si="5"/>
        <v>45834</v>
      </c>
      <c r="AC28" s="26">
        <f t="shared" si="5"/>
        <v>45835</v>
      </c>
      <c r="AD28" s="26">
        <f t="shared" si="5"/>
        <v>45836</v>
      </c>
      <c r="AE28" s="26">
        <f t="shared" si="5"/>
        <v>45837</v>
      </c>
      <c r="AF28" s="26">
        <f t="shared" si="5"/>
        <v>45838</v>
      </c>
      <c r="AG28" s="13" t="s">
        <v>18</v>
      </c>
      <c r="AH28" s="99"/>
      <c r="AI28" s="102"/>
      <c r="AK28" s="104"/>
      <c r="AL28" s="34" t="s">
        <v>24</v>
      </c>
      <c r="AM28" s="77">
        <f>COUNTIF(C31:AG31,"○")</f>
        <v>8</v>
      </c>
    </row>
    <row r="29" spans="2:63" ht="14.25" thickBot="1" x14ac:dyDescent="0.2">
      <c r="B29" s="6" t="s">
        <v>5</v>
      </c>
      <c r="C29" s="13" t="str">
        <f>TEXT(WEEKDAY(+C28),"aaa")</f>
        <v>日</v>
      </c>
      <c r="D29" s="13" t="str">
        <f t="shared" ref="D29:AF29" si="6">TEXT(WEEKDAY(+D28),"aaa")</f>
        <v>月</v>
      </c>
      <c r="E29" s="13" t="str">
        <f t="shared" si="6"/>
        <v>火</v>
      </c>
      <c r="F29" s="13" t="str">
        <f t="shared" si="6"/>
        <v>水</v>
      </c>
      <c r="G29" s="13" t="str">
        <f t="shared" si="6"/>
        <v>木</v>
      </c>
      <c r="H29" s="13" t="str">
        <f t="shared" si="6"/>
        <v>金</v>
      </c>
      <c r="I29" s="13" t="str">
        <f t="shared" si="6"/>
        <v>土</v>
      </c>
      <c r="J29" s="13" t="str">
        <f t="shared" si="6"/>
        <v>日</v>
      </c>
      <c r="K29" s="13" t="str">
        <f t="shared" si="6"/>
        <v>月</v>
      </c>
      <c r="L29" s="13" t="str">
        <f t="shared" si="6"/>
        <v>火</v>
      </c>
      <c r="M29" s="13" t="str">
        <f t="shared" si="6"/>
        <v>水</v>
      </c>
      <c r="N29" s="13" t="str">
        <f t="shared" si="6"/>
        <v>木</v>
      </c>
      <c r="O29" s="13" t="str">
        <f t="shared" si="6"/>
        <v>金</v>
      </c>
      <c r="P29" s="13" t="str">
        <f t="shared" si="6"/>
        <v>土</v>
      </c>
      <c r="Q29" s="13" t="str">
        <f t="shared" si="6"/>
        <v>日</v>
      </c>
      <c r="R29" s="13" t="str">
        <f t="shared" si="6"/>
        <v>月</v>
      </c>
      <c r="S29" s="13" t="str">
        <f t="shared" si="6"/>
        <v>火</v>
      </c>
      <c r="T29" s="13" t="str">
        <f t="shared" si="6"/>
        <v>水</v>
      </c>
      <c r="U29" s="13" t="str">
        <f t="shared" si="6"/>
        <v>木</v>
      </c>
      <c r="V29" s="13" t="str">
        <f t="shared" si="6"/>
        <v>金</v>
      </c>
      <c r="W29" s="13" t="str">
        <f t="shared" si="6"/>
        <v>土</v>
      </c>
      <c r="X29" s="13" t="str">
        <f t="shared" si="6"/>
        <v>日</v>
      </c>
      <c r="Y29" s="13" t="str">
        <f t="shared" si="6"/>
        <v>月</v>
      </c>
      <c r="Z29" s="13" t="str">
        <f t="shared" si="6"/>
        <v>火</v>
      </c>
      <c r="AA29" s="13" t="str">
        <f t="shared" si="6"/>
        <v>水</v>
      </c>
      <c r="AB29" s="13" t="str">
        <f t="shared" si="6"/>
        <v>木</v>
      </c>
      <c r="AC29" s="13" t="str">
        <f t="shared" si="6"/>
        <v>金</v>
      </c>
      <c r="AD29" s="13" t="str">
        <f t="shared" si="6"/>
        <v>土</v>
      </c>
      <c r="AE29" s="13" t="str">
        <f t="shared" si="6"/>
        <v>日</v>
      </c>
      <c r="AF29" s="13" t="str">
        <f t="shared" si="6"/>
        <v>月</v>
      </c>
      <c r="AG29" s="13" t="s">
        <v>18</v>
      </c>
      <c r="AH29" s="99"/>
      <c r="AI29" s="102"/>
      <c r="AK29" s="104"/>
      <c r="AL29" s="34" t="s">
        <v>25</v>
      </c>
      <c r="AM29" s="79">
        <f>IFERROR(+AM28/AM27,"")</f>
        <v>0.26666666666666666</v>
      </c>
      <c r="AN29" s="39" t="str">
        <f>IF(AM29="","",IF(AM29&gt;=0.285,"4週8休以上",IF(AM29&gt;=0.25,"4週7休以上4週8休未満",IF(AM29&gt;=0.214,"4週6休以上4週7休未満",IF(0.214&gt;AM29,"4週6休未満")))))</f>
        <v>4週7休以上4週8休未満</v>
      </c>
    </row>
    <row r="30" spans="2:63" s="1" customFormat="1" ht="60" customHeight="1" x14ac:dyDescent="0.1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0"/>
      <c r="AI30" s="103"/>
      <c r="AK30" s="105" t="s">
        <v>4</v>
      </c>
      <c r="AL30" s="35" t="s">
        <v>16</v>
      </c>
      <c r="AM30" s="78">
        <f>COUNTIF(C32:AG32,"")+COUNTIF(C32:AG32,"●")</f>
        <v>30</v>
      </c>
      <c r="AN30" s="29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</row>
    <row r="31" spans="2:63" s="72" customFormat="1" ht="14.25" thickBot="1" x14ac:dyDescent="0.2">
      <c r="B31" s="6" t="s">
        <v>3</v>
      </c>
      <c r="C31" s="13"/>
      <c r="D31" s="13"/>
      <c r="E31" s="13" t="s">
        <v>29</v>
      </c>
      <c r="F31" s="13" t="s">
        <v>29</v>
      </c>
      <c r="G31" s="13"/>
      <c r="H31" s="13"/>
      <c r="I31" s="13"/>
      <c r="J31" s="13"/>
      <c r="K31" s="13"/>
      <c r="L31" s="13" t="s">
        <v>29</v>
      </c>
      <c r="M31" s="13" t="s">
        <v>29</v>
      </c>
      <c r="N31" s="13"/>
      <c r="O31" s="13"/>
      <c r="P31" s="13"/>
      <c r="Q31" s="13"/>
      <c r="R31" s="13"/>
      <c r="S31" s="13" t="s">
        <v>29</v>
      </c>
      <c r="T31" s="13" t="s">
        <v>29</v>
      </c>
      <c r="U31" s="13"/>
      <c r="V31" s="13"/>
      <c r="W31" s="13"/>
      <c r="X31" s="13"/>
      <c r="Y31" s="13"/>
      <c r="Z31" s="13" t="s">
        <v>29</v>
      </c>
      <c r="AA31" s="13" t="s">
        <v>29</v>
      </c>
      <c r="AB31" s="13"/>
      <c r="AC31" s="13"/>
      <c r="AD31" s="13"/>
      <c r="AE31" s="13"/>
      <c r="AF31" s="13"/>
      <c r="AG31" s="13" t="s">
        <v>27</v>
      </c>
      <c r="AH31" s="9">
        <f>COUNTIF(C31:AG31,"○")</f>
        <v>8</v>
      </c>
      <c r="AI31" s="11">
        <f>+AH31+AI24</f>
        <v>14</v>
      </c>
      <c r="AK31" s="105"/>
      <c r="AL31" s="34" t="s">
        <v>24</v>
      </c>
      <c r="AM31" s="77">
        <f>COUNTIF(C32:AG32,"●")</f>
        <v>8</v>
      </c>
      <c r="AN31" s="24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</row>
    <row r="32" spans="2:63" s="72" customFormat="1" ht="14.25" thickBot="1" x14ac:dyDescent="0.2">
      <c r="B32" s="7" t="s">
        <v>4</v>
      </c>
      <c r="C32" s="15"/>
      <c r="D32" s="15"/>
      <c r="E32" s="15" t="s">
        <v>7</v>
      </c>
      <c r="F32" s="15" t="s">
        <v>7</v>
      </c>
      <c r="G32" s="15"/>
      <c r="H32" s="15"/>
      <c r="I32" s="15"/>
      <c r="J32" s="15"/>
      <c r="K32" s="15"/>
      <c r="L32" s="15" t="s">
        <v>7</v>
      </c>
      <c r="M32" s="15" t="s">
        <v>7</v>
      </c>
      <c r="N32" s="15" t="s">
        <v>7</v>
      </c>
      <c r="O32" s="15"/>
      <c r="P32" s="15"/>
      <c r="Q32" s="15"/>
      <c r="R32" s="15"/>
      <c r="S32" s="15"/>
      <c r="T32" s="15" t="s">
        <v>7</v>
      </c>
      <c r="U32" s="15"/>
      <c r="V32" s="15"/>
      <c r="W32" s="15"/>
      <c r="X32" s="15"/>
      <c r="Y32" s="15"/>
      <c r="Z32" s="15" t="s">
        <v>7</v>
      </c>
      <c r="AA32" s="15" t="s">
        <v>7</v>
      </c>
      <c r="AB32" s="15"/>
      <c r="AC32" s="15"/>
      <c r="AD32" s="15"/>
      <c r="AE32" s="15"/>
      <c r="AF32" s="15"/>
      <c r="AG32" s="15" t="s">
        <v>27</v>
      </c>
      <c r="AH32" s="10">
        <f>COUNTIF(C32:AG32,"●")</f>
        <v>8</v>
      </c>
      <c r="AI32" s="12">
        <f>+AH32+AI25</f>
        <v>14</v>
      </c>
      <c r="AK32" s="105"/>
      <c r="AL32" s="34" t="s">
        <v>25</v>
      </c>
      <c r="AM32" s="79">
        <f>IFERROR(+AM31/AM30,"")</f>
        <v>0.26666666666666666</v>
      </c>
      <c r="AN32" s="39" t="str">
        <f>IF(AM32="","",IF(AM32&gt;=0.285,"4週8休以上",IF(AM32&gt;=0.25,"4週7休以上4週8休未満",IF(AM32&gt;=0.214,"4週6休以上4週7休未満",IF(0.214&gt;AM32,"4週6休未満")))))</f>
        <v>4週7休以上4週8休未満</v>
      </c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</row>
    <row r="33" spans="2:63" ht="14.25" thickBot="1" x14ac:dyDescent="0.2">
      <c r="AM33" s="21"/>
    </row>
    <row r="34" spans="2:63" ht="13.5" customHeight="1" x14ac:dyDescent="0.15">
      <c r="B34" s="5" t="s">
        <v>1</v>
      </c>
      <c r="C34" s="96">
        <f>C27+MONTH(1)</f>
        <v>7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8" t="s">
        <v>12</v>
      </c>
      <c r="AI34" s="101" t="s">
        <v>13</v>
      </c>
      <c r="AK34" s="104" t="s">
        <v>3</v>
      </c>
      <c r="AL34" s="36" t="s">
        <v>16</v>
      </c>
      <c r="AM34" s="37">
        <f>COUNTIF(C38:AG38,"")+COUNTIF(C38:AG38,"○")</f>
        <v>31</v>
      </c>
    </row>
    <row r="35" spans="2:63" ht="14.25" thickBot="1" x14ac:dyDescent="0.2">
      <c r="B35" s="6" t="s">
        <v>2</v>
      </c>
      <c r="C35" s="26">
        <f>DATE($M$6,C34,1)</f>
        <v>45839</v>
      </c>
      <c r="D35" s="26">
        <f>C35+1</f>
        <v>45840</v>
      </c>
      <c r="E35" s="26">
        <f t="shared" ref="E35:AG35" si="7">D35+1</f>
        <v>45841</v>
      </c>
      <c r="F35" s="26">
        <f t="shared" si="7"/>
        <v>45842</v>
      </c>
      <c r="G35" s="26">
        <f t="shared" si="7"/>
        <v>45843</v>
      </c>
      <c r="H35" s="26">
        <f t="shared" si="7"/>
        <v>45844</v>
      </c>
      <c r="I35" s="26">
        <f t="shared" si="7"/>
        <v>45845</v>
      </c>
      <c r="J35" s="26">
        <f t="shared" si="7"/>
        <v>45846</v>
      </c>
      <c r="K35" s="26">
        <f t="shared" si="7"/>
        <v>45847</v>
      </c>
      <c r="L35" s="26">
        <f t="shared" si="7"/>
        <v>45848</v>
      </c>
      <c r="M35" s="26">
        <f t="shared" si="7"/>
        <v>45849</v>
      </c>
      <c r="N35" s="26">
        <f t="shared" si="7"/>
        <v>45850</v>
      </c>
      <c r="O35" s="26">
        <f t="shared" si="7"/>
        <v>45851</v>
      </c>
      <c r="P35" s="26">
        <f t="shared" si="7"/>
        <v>45852</v>
      </c>
      <c r="Q35" s="26">
        <f t="shared" si="7"/>
        <v>45853</v>
      </c>
      <c r="R35" s="26">
        <f t="shared" si="7"/>
        <v>45854</v>
      </c>
      <c r="S35" s="26">
        <f t="shared" si="7"/>
        <v>45855</v>
      </c>
      <c r="T35" s="26">
        <f t="shared" si="7"/>
        <v>45856</v>
      </c>
      <c r="U35" s="26">
        <f t="shared" si="7"/>
        <v>45857</v>
      </c>
      <c r="V35" s="26">
        <f t="shared" si="7"/>
        <v>45858</v>
      </c>
      <c r="W35" s="26">
        <f t="shared" si="7"/>
        <v>45859</v>
      </c>
      <c r="X35" s="26">
        <f t="shared" si="7"/>
        <v>45860</v>
      </c>
      <c r="Y35" s="26">
        <f t="shared" si="7"/>
        <v>45861</v>
      </c>
      <c r="Z35" s="26">
        <f t="shared" si="7"/>
        <v>45862</v>
      </c>
      <c r="AA35" s="26">
        <f t="shared" si="7"/>
        <v>45863</v>
      </c>
      <c r="AB35" s="26">
        <f t="shared" si="7"/>
        <v>45864</v>
      </c>
      <c r="AC35" s="26">
        <f t="shared" si="7"/>
        <v>45865</v>
      </c>
      <c r="AD35" s="26">
        <f t="shared" si="7"/>
        <v>45866</v>
      </c>
      <c r="AE35" s="26">
        <f t="shared" si="7"/>
        <v>45867</v>
      </c>
      <c r="AF35" s="26">
        <f t="shared" si="7"/>
        <v>45868</v>
      </c>
      <c r="AG35" s="26">
        <f t="shared" si="7"/>
        <v>45869</v>
      </c>
      <c r="AH35" s="99"/>
      <c r="AI35" s="102"/>
      <c r="AK35" s="104"/>
      <c r="AL35" s="34" t="s">
        <v>24</v>
      </c>
      <c r="AM35" s="77">
        <f>COUNTIF(C38:AG38,"○")</f>
        <v>10</v>
      </c>
    </row>
    <row r="36" spans="2:63" ht="14.25" thickBot="1" x14ac:dyDescent="0.2">
      <c r="B36" s="6" t="s">
        <v>5</v>
      </c>
      <c r="C36" s="13" t="str">
        <f>TEXT(WEEKDAY(+C35),"aaa")</f>
        <v>火</v>
      </c>
      <c r="D36" s="13" t="str">
        <f t="shared" ref="D36:AG36" si="8">TEXT(WEEKDAY(+D35),"aaa")</f>
        <v>水</v>
      </c>
      <c r="E36" s="13" t="str">
        <f t="shared" si="8"/>
        <v>木</v>
      </c>
      <c r="F36" s="13" t="str">
        <f t="shared" si="8"/>
        <v>金</v>
      </c>
      <c r="G36" s="13" t="str">
        <f t="shared" si="8"/>
        <v>土</v>
      </c>
      <c r="H36" s="13" t="str">
        <f t="shared" si="8"/>
        <v>日</v>
      </c>
      <c r="I36" s="13" t="str">
        <f t="shared" si="8"/>
        <v>月</v>
      </c>
      <c r="J36" s="13" t="str">
        <f t="shared" si="8"/>
        <v>火</v>
      </c>
      <c r="K36" s="13" t="str">
        <f t="shared" si="8"/>
        <v>水</v>
      </c>
      <c r="L36" s="13" t="str">
        <f t="shared" si="8"/>
        <v>木</v>
      </c>
      <c r="M36" s="13" t="str">
        <f t="shared" si="8"/>
        <v>金</v>
      </c>
      <c r="N36" s="13" t="str">
        <f t="shared" si="8"/>
        <v>土</v>
      </c>
      <c r="O36" s="13" t="str">
        <f t="shared" si="8"/>
        <v>日</v>
      </c>
      <c r="P36" s="13" t="str">
        <f t="shared" si="8"/>
        <v>月</v>
      </c>
      <c r="Q36" s="13" t="str">
        <f t="shared" si="8"/>
        <v>火</v>
      </c>
      <c r="R36" s="13" t="str">
        <f t="shared" si="8"/>
        <v>水</v>
      </c>
      <c r="S36" s="13" t="str">
        <f t="shared" si="8"/>
        <v>木</v>
      </c>
      <c r="T36" s="13" t="str">
        <f t="shared" si="8"/>
        <v>金</v>
      </c>
      <c r="U36" s="13" t="str">
        <f t="shared" si="8"/>
        <v>土</v>
      </c>
      <c r="V36" s="13" t="str">
        <f t="shared" si="8"/>
        <v>日</v>
      </c>
      <c r="W36" s="13" t="str">
        <f t="shared" si="8"/>
        <v>月</v>
      </c>
      <c r="X36" s="13" t="str">
        <f t="shared" si="8"/>
        <v>火</v>
      </c>
      <c r="Y36" s="13" t="str">
        <f t="shared" si="8"/>
        <v>水</v>
      </c>
      <c r="Z36" s="13" t="str">
        <f t="shared" si="8"/>
        <v>木</v>
      </c>
      <c r="AA36" s="13" t="str">
        <f t="shared" si="8"/>
        <v>金</v>
      </c>
      <c r="AB36" s="13" t="str">
        <f t="shared" si="8"/>
        <v>土</v>
      </c>
      <c r="AC36" s="13" t="str">
        <f t="shared" si="8"/>
        <v>日</v>
      </c>
      <c r="AD36" s="13" t="str">
        <f t="shared" si="8"/>
        <v>月</v>
      </c>
      <c r="AE36" s="13" t="str">
        <f t="shared" si="8"/>
        <v>火</v>
      </c>
      <c r="AF36" s="13" t="str">
        <f t="shared" si="8"/>
        <v>水</v>
      </c>
      <c r="AG36" s="13" t="str">
        <f t="shared" si="8"/>
        <v>木</v>
      </c>
      <c r="AH36" s="99"/>
      <c r="AI36" s="102"/>
      <c r="AK36" s="104"/>
      <c r="AL36" s="34" t="s">
        <v>25</v>
      </c>
      <c r="AM36" s="79">
        <f>IFERROR(+AM35/AM34,"")</f>
        <v>0.32258064516129031</v>
      </c>
      <c r="AN36" s="39" t="str">
        <f>IF(AM36="","",IF(AM36&gt;=0.285,"4週8休以上",IF(AM36&gt;=0.25,"4週7休以上4週8休未満",IF(AM36&gt;=0.214,"4週6休以上4週7休未満",IF(0.214&gt;AM36,"4週6休未満")))))</f>
        <v>4週8休以上</v>
      </c>
    </row>
    <row r="37" spans="2:63" s="1" customFormat="1" ht="60" customHeight="1" x14ac:dyDescent="0.1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0"/>
      <c r="AI37" s="103"/>
      <c r="AK37" s="105" t="s">
        <v>4</v>
      </c>
      <c r="AL37" s="35" t="s">
        <v>16</v>
      </c>
      <c r="AM37" s="78">
        <f>COUNTIF(C39:AG39,"")+COUNTIF(C39:AG39,"●")</f>
        <v>31</v>
      </c>
      <c r="AN37" s="29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</row>
    <row r="38" spans="2:63" s="72" customFormat="1" ht="14.25" thickBot="1" x14ac:dyDescent="0.2">
      <c r="B38" s="6" t="s">
        <v>3</v>
      </c>
      <c r="C38" s="13" t="s">
        <v>29</v>
      </c>
      <c r="D38" s="13" t="s">
        <v>29</v>
      </c>
      <c r="E38" s="13"/>
      <c r="F38" s="13"/>
      <c r="G38" s="13"/>
      <c r="H38" s="13"/>
      <c r="I38" s="13"/>
      <c r="J38" s="13" t="s">
        <v>29</v>
      </c>
      <c r="K38" s="13" t="s">
        <v>29</v>
      </c>
      <c r="L38" s="13"/>
      <c r="M38" s="13"/>
      <c r="N38" s="13"/>
      <c r="O38" s="13"/>
      <c r="P38" s="13"/>
      <c r="Q38" s="13" t="s">
        <v>29</v>
      </c>
      <c r="R38" s="13" t="s">
        <v>29</v>
      </c>
      <c r="S38" s="13"/>
      <c r="T38" s="13"/>
      <c r="U38" s="13"/>
      <c r="V38" s="13"/>
      <c r="W38" s="13"/>
      <c r="X38" s="13" t="s">
        <v>29</v>
      </c>
      <c r="Y38" s="13" t="s">
        <v>29</v>
      </c>
      <c r="Z38" s="13"/>
      <c r="AA38" s="13"/>
      <c r="AB38" s="13"/>
      <c r="AC38" s="13"/>
      <c r="AD38" s="13"/>
      <c r="AE38" s="13" t="s">
        <v>29</v>
      </c>
      <c r="AF38" s="13" t="s">
        <v>29</v>
      </c>
      <c r="AG38" s="13"/>
      <c r="AH38" s="9">
        <f>COUNTIF(C38:AG38,"○")</f>
        <v>10</v>
      </c>
      <c r="AI38" s="11">
        <f>+AH38+AI31</f>
        <v>24</v>
      </c>
      <c r="AK38" s="105"/>
      <c r="AL38" s="34" t="s">
        <v>24</v>
      </c>
      <c r="AM38" s="77">
        <f>COUNTIF(C39:AG39,"●")</f>
        <v>10</v>
      </c>
      <c r="AN38" s="24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</row>
    <row r="39" spans="2:63" s="72" customFormat="1" ht="14.25" thickBot="1" x14ac:dyDescent="0.2">
      <c r="B39" s="7" t="s">
        <v>4</v>
      </c>
      <c r="C39" s="15" t="s">
        <v>7</v>
      </c>
      <c r="D39" s="15" t="s">
        <v>7</v>
      </c>
      <c r="E39" s="15"/>
      <c r="F39" s="15"/>
      <c r="G39" s="15"/>
      <c r="H39" s="15"/>
      <c r="I39" s="15"/>
      <c r="J39" s="15" t="s">
        <v>7</v>
      </c>
      <c r="K39" s="15" t="s">
        <v>7</v>
      </c>
      <c r="L39" s="15"/>
      <c r="M39" s="15"/>
      <c r="N39" s="15"/>
      <c r="O39" s="15"/>
      <c r="P39" s="15"/>
      <c r="Q39" s="15" t="s">
        <v>7</v>
      </c>
      <c r="R39" s="15" t="s">
        <v>7</v>
      </c>
      <c r="S39" s="15"/>
      <c r="T39" s="15"/>
      <c r="U39" s="15"/>
      <c r="V39" s="15"/>
      <c r="W39" s="15"/>
      <c r="X39" s="15" t="s">
        <v>7</v>
      </c>
      <c r="Y39" s="15" t="s">
        <v>7</v>
      </c>
      <c r="Z39" s="15"/>
      <c r="AA39" s="15"/>
      <c r="AB39" s="15"/>
      <c r="AC39" s="15"/>
      <c r="AD39" s="15"/>
      <c r="AE39" s="15" t="s">
        <v>7</v>
      </c>
      <c r="AF39" s="15" t="s">
        <v>7</v>
      </c>
      <c r="AG39" s="15"/>
      <c r="AH39" s="10">
        <f>COUNTIF(C39:AG39,"●")</f>
        <v>10</v>
      </c>
      <c r="AI39" s="12">
        <f>+AH39+AI32</f>
        <v>24</v>
      </c>
      <c r="AK39" s="105"/>
      <c r="AL39" s="34" t="s">
        <v>25</v>
      </c>
      <c r="AM39" s="79">
        <f>IFERROR(+AM38/AM37,"")</f>
        <v>0.32258064516129031</v>
      </c>
      <c r="AN39" s="39" t="str">
        <f>IF(AM39="","",IF(AM39&gt;=0.285,"4週8休以上",IF(AM39&gt;=0.25,"4週7休以上4週8休未満",IF(AM39&gt;=0.214,"4週6休以上4週7休未満",IF(0.214&gt;AM39,"4週6休未満")))))</f>
        <v>4週8休以上</v>
      </c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</row>
    <row r="40" spans="2:63" ht="14.25" thickBot="1" x14ac:dyDescent="0.2">
      <c r="AM40" s="21"/>
    </row>
    <row r="41" spans="2:63" ht="13.5" customHeight="1" x14ac:dyDescent="0.15">
      <c r="B41" s="5" t="s">
        <v>1</v>
      </c>
      <c r="C41" s="96">
        <f>C34+MONTH(1)</f>
        <v>8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8" t="s">
        <v>12</v>
      </c>
      <c r="AI41" s="101" t="s">
        <v>13</v>
      </c>
      <c r="AK41" s="104" t="s">
        <v>3</v>
      </c>
      <c r="AL41" s="36" t="s">
        <v>16</v>
      </c>
      <c r="AM41" s="37">
        <f>COUNTIF(C45:AG45,"")+COUNTIF(C45:AG45,"○")</f>
        <v>28</v>
      </c>
    </row>
    <row r="42" spans="2:63" ht="14.25" thickBot="1" x14ac:dyDescent="0.2">
      <c r="B42" s="6" t="s">
        <v>2</v>
      </c>
      <c r="C42" s="26">
        <f>DATE($M$6,C41,1)</f>
        <v>45870</v>
      </c>
      <c r="D42" s="26">
        <f>C42+1</f>
        <v>45871</v>
      </c>
      <c r="E42" s="26">
        <f t="shared" ref="E42:AG42" si="9">D42+1</f>
        <v>45872</v>
      </c>
      <c r="F42" s="26">
        <f t="shared" si="9"/>
        <v>45873</v>
      </c>
      <c r="G42" s="26">
        <f t="shared" si="9"/>
        <v>45874</v>
      </c>
      <c r="H42" s="26">
        <f t="shared" si="9"/>
        <v>45875</v>
      </c>
      <c r="I42" s="26">
        <f t="shared" si="9"/>
        <v>45876</v>
      </c>
      <c r="J42" s="26">
        <f t="shared" si="9"/>
        <v>45877</v>
      </c>
      <c r="K42" s="26">
        <f t="shared" si="9"/>
        <v>45878</v>
      </c>
      <c r="L42" s="26">
        <f t="shared" si="9"/>
        <v>45879</v>
      </c>
      <c r="M42" s="26">
        <f t="shared" si="9"/>
        <v>45880</v>
      </c>
      <c r="N42" s="26">
        <f t="shared" si="9"/>
        <v>45881</v>
      </c>
      <c r="O42" s="30">
        <f t="shared" si="9"/>
        <v>45882</v>
      </c>
      <c r="P42" s="30">
        <f t="shared" si="9"/>
        <v>45883</v>
      </c>
      <c r="Q42" s="30">
        <f t="shared" si="9"/>
        <v>45884</v>
      </c>
      <c r="R42" s="26">
        <f t="shared" si="9"/>
        <v>45885</v>
      </c>
      <c r="S42" s="26">
        <f t="shared" si="9"/>
        <v>45886</v>
      </c>
      <c r="T42" s="26">
        <f t="shared" si="9"/>
        <v>45887</v>
      </c>
      <c r="U42" s="26">
        <f t="shared" si="9"/>
        <v>45888</v>
      </c>
      <c r="V42" s="26">
        <f t="shared" si="9"/>
        <v>45889</v>
      </c>
      <c r="W42" s="26">
        <f t="shared" si="9"/>
        <v>45890</v>
      </c>
      <c r="X42" s="26">
        <f t="shared" si="9"/>
        <v>45891</v>
      </c>
      <c r="Y42" s="26">
        <f t="shared" si="9"/>
        <v>45892</v>
      </c>
      <c r="Z42" s="26">
        <f t="shared" si="9"/>
        <v>45893</v>
      </c>
      <c r="AA42" s="26">
        <f t="shared" si="9"/>
        <v>45894</v>
      </c>
      <c r="AB42" s="26">
        <f t="shared" si="9"/>
        <v>45895</v>
      </c>
      <c r="AC42" s="26">
        <f t="shared" si="9"/>
        <v>45896</v>
      </c>
      <c r="AD42" s="26">
        <f t="shared" si="9"/>
        <v>45897</v>
      </c>
      <c r="AE42" s="26">
        <f t="shared" si="9"/>
        <v>45898</v>
      </c>
      <c r="AF42" s="26">
        <f t="shared" si="9"/>
        <v>45899</v>
      </c>
      <c r="AG42" s="26">
        <f t="shared" si="9"/>
        <v>45900</v>
      </c>
      <c r="AH42" s="99"/>
      <c r="AI42" s="102"/>
      <c r="AK42" s="104"/>
      <c r="AL42" s="34" t="s">
        <v>24</v>
      </c>
      <c r="AM42" s="77">
        <f>COUNTIF(C45:AG45,"○")</f>
        <v>7</v>
      </c>
    </row>
    <row r="43" spans="2:63" ht="14.25" thickBot="1" x14ac:dyDescent="0.2">
      <c r="B43" s="6" t="s">
        <v>5</v>
      </c>
      <c r="C43" s="13" t="str">
        <f>TEXT(WEEKDAY(+C42),"aaa")</f>
        <v>金</v>
      </c>
      <c r="D43" s="13" t="str">
        <f t="shared" ref="D43:AG43" si="10">TEXT(WEEKDAY(+D42),"aaa")</f>
        <v>土</v>
      </c>
      <c r="E43" s="13" t="str">
        <f t="shared" si="10"/>
        <v>日</v>
      </c>
      <c r="F43" s="13" t="str">
        <f t="shared" si="10"/>
        <v>月</v>
      </c>
      <c r="G43" s="13" t="str">
        <f t="shared" si="10"/>
        <v>火</v>
      </c>
      <c r="H43" s="13" t="str">
        <f t="shared" si="10"/>
        <v>水</v>
      </c>
      <c r="I43" s="13" t="str">
        <f t="shared" si="10"/>
        <v>木</v>
      </c>
      <c r="J43" s="13" t="str">
        <f t="shared" si="10"/>
        <v>金</v>
      </c>
      <c r="K43" s="13" t="str">
        <f t="shared" si="10"/>
        <v>土</v>
      </c>
      <c r="L43" s="13" t="str">
        <f t="shared" si="10"/>
        <v>日</v>
      </c>
      <c r="M43" s="13" t="str">
        <f t="shared" si="10"/>
        <v>月</v>
      </c>
      <c r="N43" s="13" t="str">
        <f t="shared" si="10"/>
        <v>火</v>
      </c>
      <c r="O43" s="31" t="str">
        <f t="shared" si="10"/>
        <v>水</v>
      </c>
      <c r="P43" s="31" t="str">
        <f t="shared" si="10"/>
        <v>木</v>
      </c>
      <c r="Q43" s="31" t="str">
        <f t="shared" si="10"/>
        <v>金</v>
      </c>
      <c r="R43" s="13" t="str">
        <f t="shared" si="10"/>
        <v>土</v>
      </c>
      <c r="S43" s="13" t="str">
        <f t="shared" si="10"/>
        <v>日</v>
      </c>
      <c r="T43" s="13" t="str">
        <f t="shared" si="10"/>
        <v>月</v>
      </c>
      <c r="U43" s="13" t="str">
        <f t="shared" si="10"/>
        <v>火</v>
      </c>
      <c r="V43" s="13" t="str">
        <f t="shared" si="10"/>
        <v>水</v>
      </c>
      <c r="W43" s="13" t="str">
        <f t="shared" si="10"/>
        <v>木</v>
      </c>
      <c r="X43" s="13" t="str">
        <f t="shared" si="10"/>
        <v>金</v>
      </c>
      <c r="Y43" s="13" t="str">
        <f t="shared" si="10"/>
        <v>土</v>
      </c>
      <c r="Z43" s="13" t="str">
        <f t="shared" si="10"/>
        <v>日</v>
      </c>
      <c r="AA43" s="13" t="str">
        <f t="shared" si="10"/>
        <v>月</v>
      </c>
      <c r="AB43" s="13" t="str">
        <f t="shared" si="10"/>
        <v>火</v>
      </c>
      <c r="AC43" s="13" t="str">
        <f t="shared" si="10"/>
        <v>水</v>
      </c>
      <c r="AD43" s="13" t="str">
        <f t="shared" si="10"/>
        <v>木</v>
      </c>
      <c r="AE43" s="13" t="str">
        <f t="shared" si="10"/>
        <v>金</v>
      </c>
      <c r="AF43" s="13" t="str">
        <f t="shared" si="10"/>
        <v>土</v>
      </c>
      <c r="AG43" s="13" t="str">
        <f t="shared" si="10"/>
        <v>日</v>
      </c>
      <c r="AH43" s="99"/>
      <c r="AI43" s="102"/>
      <c r="AK43" s="104"/>
      <c r="AL43" s="34" t="s">
        <v>25</v>
      </c>
      <c r="AM43" s="79">
        <f>IFERROR(+AM42/AM41,"")</f>
        <v>0.25</v>
      </c>
      <c r="AN43" s="39" t="str">
        <f>IF(AM43="","",IF(AM43&gt;=0.285,"4週8休以上",IF(AM43&gt;=0.25,"4週7休以上4週8休未満",IF(AM43&gt;=0.214,"4週6休以上4週7休未満",IF(0.214&gt;AM43,"4週6休未満")))))</f>
        <v>4週7休以上4週8休未満</v>
      </c>
    </row>
    <row r="44" spans="2:63" s="1" customFormat="1" ht="60" customHeight="1" x14ac:dyDescent="0.1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0"/>
      <c r="AI44" s="103"/>
      <c r="AK44" s="105" t="s">
        <v>4</v>
      </c>
      <c r="AL44" s="35" t="s">
        <v>16</v>
      </c>
      <c r="AM44" s="78">
        <f>COUNTIF(C46:AG46,"")+COUNTIF(C46:AG46,"●")</f>
        <v>28</v>
      </c>
      <c r="AN44" s="29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</row>
    <row r="45" spans="2:63" s="72" customFormat="1" ht="14.25" thickBot="1" x14ac:dyDescent="0.2">
      <c r="B45" s="6" t="s">
        <v>3</v>
      </c>
      <c r="C45" s="13"/>
      <c r="D45" s="13"/>
      <c r="E45" s="13"/>
      <c r="F45" s="13"/>
      <c r="G45" s="13" t="s">
        <v>29</v>
      </c>
      <c r="H45" s="13" t="s">
        <v>29</v>
      </c>
      <c r="I45" s="13"/>
      <c r="J45" s="13"/>
      <c r="K45" s="13"/>
      <c r="L45" s="13"/>
      <c r="M45" s="13"/>
      <c r="N45" s="13" t="s">
        <v>29</v>
      </c>
      <c r="O45" s="31" t="s">
        <v>27</v>
      </c>
      <c r="P45" s="31" t="s">
        <v>27</v>
      </c>
      <c r="Q45" s="31" t="s">
        <v>27</v>
      </c>
      <c r="R45" s="13"/>
      <c r="S45" s="13"/>
      <c r="T45" s="13"/>
      <c r="U45" s="13" t="s">
        <v>29</v>
      </c>
      <c r="V45" s="13" t="s">
        <v>29</v>
      </c>
      <c r="W45" s="13"/>
      <c r="X45" s="13"/>
      <c r="Y45" s="13"/>
      <c r="Z45" s="13"/>
      <c r="AA45" s="13"/>
      <c r="AB45" s="13" t="s">
        <v>29</v>
      </c>
      <c r="AC45" s="13" t="s">
        <v>29</v>
      </c>
      <c r="AD45" s="13"/>
      <c r="AE45" s="13"/>
      <c r="AF45" s="13"/>
      <c r="AG45" s="13"/>
      <c r="AH45" s="9">
        <f>COUNTIF(C45:AG45,"○")</f>
        <v>7</v>
      </c>
      <c r="AI45" s="11">
        <f>+AH45+AI38</f>
        <v>31</v>
      </c>
      <c r="AK45" s="105"/>
      <c r="AL45" s="34" t="s">
        <v>24</v>
      </c>
      <c r="AM45" s="77">
        <f>COUNTIF(C46:AG46,"●")</f>
        <v>7</v>
      </c>
      <c r="AN45" s="24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</row>
    <row r="46" spans="2:63" s="72" customFormat="1" ht="14.25" thickBot="1" x14ac:dyDescent="0.2">
      <c r="B46" s="7" t="s">
        <v>4</v>
      </c>
      <c r="C46" s="15"/>
      <c r="D46" s="15"/>
      <c r="E46" s="15"/>
      <c r="F46" s="15"/>
      <c r="G46" s="15" t="s">
        <v>7</v>
      </c>
      <c r="H46" s="15" t="s">
        <v>7</v>
      </c>
      <c r="I46" s="15"/>
      <c r="J46" s="15"/>
      <c r="K46" s="15"/>
      <c r="L46" s="15"/>
      <c r="M46" s="15"/>
      <c r="N46" s="15" t="s">
        <v>7</v>
      </c>
      <c r="O46" s="33" t="s">
        <v>27</v>
      </c>
      <c r="P46" s="33" t="s">
        <v>27</v>
      </c>
      <c r="Q46" s="33" t="s">
        <v>27</v>
      </c>
      <c r="R46" s="15"/>
      <c r="S46" s="15"/>
      <c r="T46" s="15"/>
      <c r="U46" s="15" t="s">
        <v>7</v>
      </c>
      <c r="V46" s="15" t="s">
        <v>7</v>
      </c>
      <c r="W46" s="15"/>
      <c r="X46" s="15"/>
      <c r="Y46" s="15"/>
      <c r="Z46" s="15"/>
      <c r="AA46" s="15"/>
      <c r="AB46" s="15" t="s">
        <v>7</v>
      </c>
      <c r="AC46" s="15" t="s">
        <v>7</v>
      </c>
      <c r="AD46" s="15"/>
      <c r="AE46" s="15"/>
      <c r="AF46" s="15"/>
      <c r="AG46" s="15"/>
      <c r="AH46" s="10">
        <f>COUNTIF(C46:AG46,"●")</f>
        <v>7</v>
      </c>
      <c r="AI46" s="12">
        <f>+AH46+AI39</f>
        <v>31</v>
      </c>
      <c r="AK46" s="105"/>
      <c r="AL46" s="34" t="s">
        <v>25</v>
      </c>
      <c r="AM46" s="79">
        <f>IFERROR(+AM45/AM44,"")</f>
        <v>0.25</v>
      </c>
      <c r="AN46" s="39" t="str">
        <f>IF(AM46="","",IF(AM46&gt;=0.285,"4週8休以上",IF(AM46&gt;=0.25,"4週7休以上4週8休未満",IF(AM46&gt;=0.214,"4週6休以上4週7休未満",IF(0.214&gt;AM46,"4週6休未満")))))</f>
        <v>4週7休以上4週8休未満</v>
      </c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</row>
    <row r="47" spans="2:63" ht="14.25" thickBot="1" x14ac:dyDescent="0.2">
      <c r="AM47" s="21"/>
    </row>
    <row r="48" spans="2:63" ht="13.5" customHeight="1" x14ac:dyDescent="0.15">
      <c r="B48" s="5" t="s">
        <v>1</v>
      </c>
      <c r="C48" s="96">
        <f>C41+MONTH(1)</f>
        <v>9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8" t="s">
        <v>12</v>
      </c>
      <c r="AI48" s="101" t="s">
        <v>13</v>
      </c>
      <c r="AK48" s="104" t="s">
        <v>3</v>
      </c>
      <c r="AL48" s="36" t="s">
        <v>16</v>
      </c>
      <c r="AM48" s="37">
        <f>COUNTIF(C52:AG52,"")+COUNTIF(C52:AG52,"○")</f>
        <v>31</v>
      </c>
    </row>
    <row r="49" spans="2:63" ht="14.25" thickBot="1" x14ac:dyDescent="0.2">
      <c r="B49" s="6" t="s">
        <v>2</v>
      </c>
      <c r="C49" s="26">
        <f>DATE($M$6,C48,1)</f>
        <v>45901</v>
      </c>
      <c r="D49" s="26">
        <f>C49+1</f>
        <v>45902</v>
      </c>
      <c r="E49" s="26">
        <f t="shared" ref="E49:AF49" si="11">D49+1</f>
        <v>45903</v>
      </c>
      <c r="F49" s="26">
        <f t="shared" si="11"/>
        <v>45904</v>
      </c>
      <c r="G49" s="26">
        <f t="shared" si="11"/>
        <v>45905</v>
      </c>
      <c r="H49" s="26">
        <f t="shared" si="11"/>
        <v>45906</v>
      </c>
      <c r="I49" s="26">
        <f t="shared" si="11"/>
        <v>45907</v>
      </c>
      <c r="J49" s="26">
        <f t="shared" si="11"/>
        <v>45908</v>
      </c>
      <c r="K49" s="26">
        <f t="shared" si="11"/>
        <v>45909</v>
      </c>
      <c r="L49" s="26">
        <f t="shared" si="11"/>
        <v>45910</v>
      </c>
      <c r="M49" s="26">
        <f t="shared" si="11"/>
        <v>45911</v>
      </c>
      <c r="N49" s="26">
        <f t="shared" si="11"/>
        <v>45912</v>
      </c>
      <c r="O49" s="26">
        <f t="shared" si="11"/>
        <v>45913</v>
      </c>
      <c r="P49" s="26">
        <f t="shared" si="11"/>
        <v>45914</v>
      </c>
      <c r="Q49" s="26">
        <f t="shared" si="11"/>
        <v>45915</v>
      </c>
      <c r="R49" s="26">
        <f t="shared" si="11"/>
        <v>45916</v>
      </c>
      <c r="S49" s="26">
        <f t="shared" si="11"/>
        <v>45917</v>
      </c>
      <c r="T49" s="26">
        <f t="shared" si="11"/>
        <v>45918</v>
      </c>
      <c r="U49" s="26">
        <f t="shared" si="11"/>
        <v>45919</v>
      </c>
      <c r="V49" s="26">
        <f t="shared" si="11"/>
        <v>45920</v>
      </c>
      <c r="W49" s="26">
        <f t="shared" si="11"/>
        <v>45921</v>
      </c>
      <c r="X49" s="26">
        <f t="shared" si="11"/>
        <v>45922</v>
      </c>
      <c r="Y49" s="26">
        <f t="shared" si="11"/>
        <v>45923</v>
      </c>
      <c r="Z49" s="26">
        <f t="shared" si="11"/>
        <v>45924</v>
      </c>
      <c r="AA49" s="26">
        <f t="shared" si="11"/>
        <v>45925</v>
      </c>
      <c r="AB49" s="26">
        <f t="shared" si="11"/>
        <v>45926</v>
      </c>
      <c r="AC49" s="26">
        <f t="shared" si="11"/>
        <v>45927</v>
      </c>
      <c r="AD49" s="26">
        <f t="shared" si="11"/>
        <v>45928</v>
      </c>
      <c r="AE49" s="26">
        <f t="shared" si="11"/>
        <v>45929</v>
      </c>
      <c r="AF49" s="26">
        <f t="shared" si="11"/>
        <v>45930</v>
      </c>
      <c r="AG49" s="13" t="s">
        <v>18</v>
      </c>
      <c r="AH49" s="99"/>
      <c r="AI49" s="102"/>
      <c r="AK49" s="104"/>
      <c r="AL49" s="34" t="s">
        <v>24</v>
      </c>
      <c r="AM49" s="77">
        <f>COUNTIF(C52:AG52,"○")</f>
        <v>9</v>
      </c>
    </row>
    <row r="50" spans="2:63" ht="14.25" thickBot="1" x14ac:dyDescent="0.2">
      <c r="B50" s="6" t="s">
        <v>5</v>
      </c>
      <c r="C50" s="13" t="str">
        <f>TEXT(WEEKDAY(+C49),"aaa")</f>
        <v>月</v>
      </c>
      <c r="D50" s="13" t="str">
        <f t="shared" ref="D50:AF50" si="12">TEXT(WEEKDAY(+D49),"aaa")</f>
        <v>火</v>
      </c>
      <c r="E50" s="13" t="str">
        <f t="shared" si="12"/>
        <v>水</v>
      </c>
      <c r="F50" s="13" t="str">
        <f t="shared" si="12"/>
        <v>木</v>
      </c>
      <c r="G50" s="13" t="str">
        <f t="shared" si="12"/>
        <v>金</v>
      </c>
      <c r="H50" s="13" t="str">
        <f t="shared" si="12"/>
        <v>土</v>
      </c>
      <c r="I50" s="13" t="str">
        <f t="shared" si="12"/>
        <v>日</v>
      </c>
      <c r="J50" s="13" t="str">
        <f t="shared" si="12"/>
        <v>月</v>
      </c>
      <c r="K50" s="13" t="str">
        <f t="shared" si="12"/>
        <v>火</v>
      </c>
      <c r="L50" s="13" t="str">
        <f t="shared" si="12"/>
        <v>水</v>
      </c>
      <c r="M50" s="13" t="str">
        <f t="shared" si="12"/>
        <v>木</v>
      </c>
      <c r="N50" s="13" t="str">
        <f t="shared" si="12"/>
        <v>金</v>
      </c>
      <c r="O50" s="13" t="str">
        <f t="shared" si="12"/>
        <v>土</v>
      </c>
      <c r="P50" s="13" t="str">
        <f t="shared" si="12"/>
        <v>日</v>
      </c>
      <c r="Q50" s="13" t="str">
        <f t="shared" si="12"/>
        <v>月</v>
      </c>
      <c r="R50" s="13" t="str">
        <f t="shared" si="12"/>
        <v>火</v>
      </c>
      <c r="S50" s="13" t="str">
        <f t="shared" si="12"/>
        <v>水</v>
      </c>
      <c r="T50" s="13" t="str">
        <f t="shared" si="12"/>
        <v>木</v>
      </c>
      <c r="U50" s="13" t="str">
        <f t="shared" si="12"/>
        <v>金</v>
      </c>
      <c r="V50" s="13" t="str">
        <f t="shared" si="12"/>
        <v>土</v>
      </c>
      <c r="W50" s="13" t="str">
        <f t="shared" si="12"/>
        <v>日</v>
      </c>
      <c r="X50" s="13" t="str">
        <f t="shared" si="12"/>
        <v>月</v>
      </c>
      <c r="Y50" s="13" t="str">
        <f t="shared" si="12"/>
        <v>火</v>
      </c>
      <c r="Z50" s="13" t="str">
        <f t="shared" si="12"/>
        <v>水</v>
      </c>
      <c r="AA50" s="13" t="str">
        <f t="shared" si="12"/>
        <v>木</v>
      </c>
      <c r="AB50" s="13" t="str">
        <f t="shared" si="12"/>
        <v>金</v>
      </c>
      <c r="AC50" s="13" t="str">
        <f t="shared" si="12"/>
        <v>土</v>
      </c>
      <c r="AD50" s="13" t="str">
        <f t="shared" si="12"/>
        <v>日</v>
      </c>
      <c r="AE50" s="13" t="str">
        <f t="shared" si="12"/>
        <v>月</v>
      </c>
      <c r="AF50" s="13" t="str">
        <f t="shared" si="12"/>
        <v>火</v>
      </c>
      <c r="AG50" s="13" t="s">
        <v>18</v>
      </c>
      <c r="AH50" s="99"/>
      <c r="AI50" s="102"/>
      <c r="AK50" s="104"/>
      <c r="AL50" s="34" t="s">
        <v>25</v>
      </c>
      <c r="AM50" s="79">
        <f>IFERROR(+AM49/AM48,"")</f>
        <v>0.29032258064516131</v>
      </c>
      <c r="AN50" s="39" t="str">
        <f>IF(AM50="","",IF(AM50&gt;=0.285,"4週8休以上",IF(AM50&gt;=0.25,"4週7休以上4週8休未満",IF(AM50&gt;=0.214,"4週6休以上4週7休未満",IF(0.214&gt;AM50,"4週6休未満")))))</f>
        <v>4週8休以上</v>
      </c>
    </row>
    <row r="51" spans="2:63" s="1" customFormat="1" ht="60" customHeight="1" x14ac:dyDescent="0.1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0"/>
      <c r="AI51" s="103"/>
      <c r="AK51" s="105" t="s">
        <v>4</v>
      </c>
      <c r="AL51" s="35" t="s">
        <v>16</v>
      </c>
      <c r="AM51" s="78">
        <f>COUNTIF(C53:AG53,"")+COUNTIF(C53:AG53,"●")</f>
        <v>31</v>
      </c>
      <c r="AN51" s="29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</row>
    <row r="52" spans="2:63" s="72" customFormat="1" ht="14.25" thickBot="1" x14ac:dyDescent="0.2">
      <c r="B52" s="6" t="s">
        <v>3</v>
      </c>
      <c r="C52" s="13"/>
      <c r="D52" s="13" t="s">
        <v>29</v>
      </c>
      <c r="E52" s="13" t="s">
        <v>29</v>
      </c>
      <c r="F52" s="13"/>
      <c r="G52" s="13"/>
      <c r="H52" s="13"/>
      <c r="I52" s="13"/>
      <c r="J52" s="13"/>
      <c r="K52" s="13" t="s">
        <v>29</v>
      </c>
      <c r="L52" s="13" t="s">
        <v>29</v>
      </c>
      <c r="M52" s="13"/>
      <c r="N52" s="13"/>
      <c r="O52" s="13"/>
      <c r="P52" s="13"/>
      <c r="Q52" s="13"/>
      <c r="R52" s="13" t="s">
        <v>29</v>
      </c>
      <c r="S52" s="13" t="s">
        <v>29</v>
      </c>
      <c r="T52" s="13"/>
      <c r="U52" s="13"/>
      <c r="V52" s="13"/>
      <c r="W52" s="13"/>
      <c r="X52" s="13"/>
      <c r="Y52" s="13" t="s">
        <v>29</v>
      </c>
      <c r="Z52" s="13" t="s">
        <v>29</v>
      </c>
      <c r="AA52" s="13"/>
      <c r="AB52" s="13"/>
      <c r="AC52" s="13"/>
      <c r="AD52" s="13"/>
      <c r="AE52" s="13"/>
      <c r="AF52" s="13" t="s">
        <v>29</v>
      </c>
      <c r="AG52" s="13"/>
      <c r="AH52" s="9">
        <f>COUNTIF(C52:AG52,"○")</f>
        <v>9</v>
      </c>
      <c r="AI52" s="11">
        <f>+AH52+AI45</f>
        <v>40</v>
      </c>
      <c r="AK52" s="105"/>
      <c r="AL52" s="34" t="s">
        <v>24</v>
      </c>
      <c r="AM52" s="77">
        <f>COUNTIF(C53:AG53,"●")</f>
        <v>9</v>
      </c>
      <c r="AN52" s="24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</row>
    <row r="53" spans="2:63" s="72" customFormat="1" ht="14.25" thickBot="1" x14ac:dyDescent="0.2">
      <c r="B53" s="7" t="s">
        <v>4</v>
      </c>
      <c r="C53" s="15"/>
      <c r="D53" s="15" t="s">
        <v>7</v>
      </c>
      <c r="E53" s="15" t="s">
        <v>7</v>
      </c>
      <c r="F53" s="15"/>
      <c r="G53" s="15"/>
      <c r="H53" s="15"/>
      <c r="I53" s="15"/>
      <c r="J53" s="15"/>
      <c r="K53" s="15" t="s">
        <v>7</v>
      </c>
      <c r="L53" s="15" t="s">
        <v>7</v>
      </c>
      <c r="M53" s="15"/>
      <c r="N53" s="15"/>
      <c r="O53" s="15"/>
      <c r="P53" s="15"/>
      <c r="Q53" s="15"/>
      <c r="R53" s="15" t="s">
        <v>7</v>
      </c>
      <c r="S53" s="15" t="s">
        <v>7</v>
      </c>
      <c r="T53" s="15"/>
      <c r="U53" s="15"/>
      <c r="V53" s="15"/>
      <c r="W53" s="15"/>
      <c r="X53" s="15"/>
      <c r="Y53" s="15" t="s">
        <v>7</v>
      </c>
      <c r="Z53" s="15" t="s">
        <v>7</v>
      </c>
      <c r="AA53" s="15"/>
      <c r="AB53" s="15"/>
      <c r="AC53" s="15"/>
      <c r="AD53" s="15"/>
      <c r="AE53" s="15"/>
      <c r="AF53" s="15" t="s">
        <v>7</v>
      </c>
      <c r="AG53" s="15"/>
      <c r="AH53" s="10">
        <f>COUNTIF(C53:AG53,"●")</f>
        <v>9</v>
      </c>
      <c r="AI53" s="12">
        <f>+AH53+AI46</f>
        <v>40</v>
      </c>
      <c r="AK53" s="105"/>
      <c r="AL53" s="34" t="s">
        <v>25</v>
      </c>
      <c r="AM53" s="79">
        <f>IFERROR(+AM52/AM51,"")</f>
        <v>0.29032258064516131</v>
      </c>
      <c r="AN53" s="39" t="str">
        <f>IF(AM53="","",IF(AM53&gt;=0.285,"4週8休以上",IF(AM53&gt;=0.25,"4週7休以上4週8休未満",IF(AM53&gt;=0.214,"4週6休以上4週7休未満",IF(0.214&gt;AM53,"4週6休未満")))))</f>
        <v>4週8休以上</v>
      </c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</row>
    <row r="54" spans="2:63" ht="14.25" thickBot="1" x14ac:dyDescent="0.2">
      <c r="AM54" s="21"/>
    </row>
    <row r="55" spans="2:63" ht="13.5" customHeight="1" x14ac:dyDescent="0.15">
      <c r="B55" s="5" t="s">
        <v>1</v>
      </c>
      <c r="C55" s="96">
        <f>C48+MONTH(1)</f>
        <v>10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8" t="s">
        <v>12</v>
      </c>
      <c r="AI55" s="101" t="s">
        <v>13</v>
      </c>
      <c r="AK55" s="104" t="s">
        <v>3</v>
      </c>
      <c r="AL55" s="36" t="s">
        <v>16</v>
      </c>
      <c r="AM55" s="37">
        <f>COUNTIF(C59:AG59,"")+COUNTIF(C59:AG59,"○")</f>
        <v>31</v>
      </c>
    </row>
    <row r="56" spans="2:63" ht="14.25" thickBot="1" x14ac:dyDescent="0.2">
      <c r="B56" s="6" t="s">
        <v>2</v>
      </c>
      <c r="C56" s="26">
        <f>DATE($M$6,C55,1)</f>
        <v>45931</v>
      </c>
      <c r="D56" s="26">
        <f>C56+1</f>
        <v>45932</v>
      </c>
      <c r="E56" s="26">
        <f t="shared" ref="E56:AG56" si="13">D56+1</f>
        <v>45933</v>
      </c>
      <c r="F56" s="26">
        <f t="shared" si="13"/>
        <v>45934</v>
      </c>
      <c r="G56" s="26">
        <f t="shared" si="13"/>
        <v>45935</v>
      </c>
      <c r="H56" s="26">
        <f t="shared" si="13"/>
        <v>45936</v>
      </c>
      <c r="I56" s="26">
        <f t="shared" si="13"/>
        <v>45937</v>
      </c>
      <c r="J56" s="26">
        <f t="shared" si="13"/>
        <v>45938</v>
      </c>
      <c r="K56" s="26">
        <f t="shared" si="13"/>
        <v>45939</v>
      </c>
      <c r="L56" s="26">
        <f t="shared" si="13"/>
        <v>45940</v>
      </c>
      <c r="M56" s="26">
        <f t="shared" si="13"/>
        <v>45941</v>
      </c>
      <c r="N56" s="26">
        <f t="shared" si="13"/>
        <v>45942</v>
      </c>
      <c r="O56" s="26">
        <f t="shared" si="13"/>
        <v>45943</v>
      </c>
      <c r="P56" s="26">
        <f t="shared" si="13"/>
        <v>45944</v>
      </c>
      <c r="Q56" s="26">
        <f t="shared" si="13"/>
        <v>45945</v>
      </c>
      <c r="R56" s="26">
        <f t="shared" si="13"/>
        <v>45946</v>
      </c>
      <c r="S56" s="26">
        <f t="shared" si="13"/>
        <v>45947</v>
      </c>
      <c r="T56" s="26">
        <f t="shared" si="13"/>
        <v>45948</v>
      </c>
      <c r="U56" s="26">
        <f t="shared" si="13"/>
        <v>45949</v>
      </c>
      <c r="V56" s="26">
        <f t="shared" si="13"/>
        <v>45950</v>
      </c>
      <c r="W56" s="26">
        <f t="shared" si="13"/>
        <v>45951</v>
      </c>
      <c r="X56" s="26">
        <f t="shared" si="13"/>
        <v>45952</v>
      </c>
      <c r="Y56" s="26">
        <f t="shared" si="13"/>
        <v>45953</v>
      </c>
      <c r="Z56" s="26">
        <f t="shared" si="13"/>
        <v>45954</v>
      </c>
      <c r="AA56" s="26">
        <f t="shared" si="13"/>
        <v>45955</v>
      </c>
      <c r="AB56" s="26">
        <f t="shared" si="13"/>
        <v>45956</v>
      </c>
      <c r="AC56" s="26">
        <f t="shared" si="13"/>
        <v>45957</v>
      </c>
      <c r="AD56" s="26">
        <f t="shared" si="13"/>
        <v>45958</v>
      </c>
      <c r="AE56" s="26">
        <f t="shared" si="13"/>
        <v>45959</v>
      </c>
      <c r="AF56" s="26">
        <f t="shared" si="13"/>
        <v>45960</v>
      </c>
      <c r="AG56" s="26">
        <f t="shared" si="13"/>
        <v>45961</v>
      </c>
      <c r="AH56" s="99"/>
      <c r="AI56" s="102"/>
      <c r="AK56" s="104"/>
      <c r="AL56" s="34" t="s">
        <v>24</v>
      </c>
      <c r="AM56" s="77">
        <f>COUNTIF(C59:AG59,"○")</f>
        <v>9</v>
      </c>
    </row>
    <row r="57" spans="2:63" ht="14.25" thickBot="1" x14ac:dyDescent="0.2">
      <c r="B57" s="6" t="s">
        <v>5</v>
      </c>
      <c r="C57" s="13" t="str">
        <f>TEXT(WEEKDAY(+C56),"aaa")</f>
        <v>水</v>
      </c>
      <c r="D57" s="13" t="str">
        <f t="shared" ref="D57:AG57" si="14">TEXT(WEEKDAY(+D56),"aaa")</f>
        <v>木</v>
      </c>
      <c r="E57" s="13" t="str">
        <f t="shared" si="14"/>
        <v>金</v>
      </c>
      <c r="F57" s="13" t="str">
        <f t="shared" si="14"/>
        <v>土</v>
      </c>
      <c r="G57" s="13" t="str">
        <f t="shared" si="14"/>
        <v>日</v>
      </c>
      <c r="H57" s="13" t="str">
        <f t="shared" si="14"/>
        <v>月</v>
      </c>
      <c r="I57" s="13" t="str">
        <f t="shared" si="14"/>
        <v>火</v>
      </c>
      <c r="J57" s="13" t="str">
        <f t="shared" si="14"/>
        <v>水</v>
      </c>
      <c r="K57" s="13" t="str">
        <f t="shared" si="14"/>
        <v>木</v>
      </c>
      <c r="L57" s="13" t="str">
        <f t="shared" si="14"/>
        <v>金</v>
      </c>
      <c r="M57" s="13" t="str">
        <f t="shared" si="14"/>
        <v>土</v>
      </c>
      <c r="N57" s="13" t="str">
        <f t="shared" si="14"/>
        <v>日</v>
      </c>
      <c r="O57" s="13" t="str">
        <f t="shared" si="14"/>
        <v>月</v>
      </c>
      <c r="P57" s="13" t="str">
        <f t="shared" si="14"/>
        <v>火</v>
      </c>
      <c r="Q57" s="13" t="str">
        <f t="shared" si="14"/>
        <v>水</v>
      </c>
      <c r="R57" s="13" t="str">
        <f t="shared" si="14"/>
        <v>木</v>
      </c>
      <c r="S57" s="13" t="str">
        <f t="shared" si="14"/>
        <v>金</v>
      </c>
      <c r="T57" s="13" t="str">
        <f t="shared" si="14"/>
        <v>土</v>
      </c>
      <c r="U57" s="13" t="str">
        <f t="shared" si="14"/>
        <v>日</v>
      </c>
      <c r="V57" s="13" t="str">
        <f t="shared" si="14"/>
        <v>月</v>
      </c>
      <c r="W57" s="13" t="str">
        <f t="shared" si="14"/>
        <v>火</v>
      </c>
      <c r="X57" s="13" t="str">
        <f t="shared" si="14"/>
        <v>水</v>
      </c>
      <c r="Y57" s="13" t="str">
        <f t="shared" si="14"/>
        <v>木</v>
      </c>
      <c r="Z57" s="13" t="str">
        <f t="shared" si="14"/>
        <v>金</v>
      </c>
      <c r="AA57" s="13" t="str">
        <f t="shared" si="14"/>
        <v>土</v>
      </c>
      <c r="AB57" s="13" t="str">
        <f t="shared" si="14"/>
        <v>日</v>
      </c>
      <c r="AC57" s="13" t="str">
        <f t="shared" si="14"/>
        <v>月</v>
      </c>
      <c r="AD57" s="13" t="str">
        <f t="shared" si="14"/>
        <v>火</v>
      </c>
      <c r="AE57" s="13" t="str">
        <f t="shared" si="14"/>
        <v>水</v>
      </c>
      <c r="AF57" s="13" t="str">
        <f t="shared" si="14"/>
        <v>木</v>
      </c>
      <c r="AG57" s="13" t="str">
        <f t="shared" si="14"/>
        <v>金</v>
      </c>
      <c r="AH57" s="99"/>
      <c r="AI57" s="102"/>
      <c r="AK57" s="104"/>
      <c r="AL57" s="34" t="s">
        <v>25</v>
      </c>
      <c r="AM57" s="79">
        <f>IFERROR(+AM56/AM55,"")</f>
        <v>0.29032258064516131</v>
      </c>
      <c r="AN57" s="39" t="str">
        <f>IF(AM57="","",IF(AM57&gt;=0.285,"4週8休以上",IF(AM57&gt;=0.25,"4週7休以上4週8休未満",IF(AM57&gt;=0.214,"4週6休以上4週7休未満",IF(0.214&gt;AM57,"4週6休未満")))))</f>
        <v>4週8休以上</v>
      </c>
    </row>
    <row r="58" spans="2:63" s="1" customFormat="1" ht="60" customHeight="1" x14ac:dyDescent="0.1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0"/>
      <c r="AI58" s="103"/>
      <c r="AK58" s="105" t="s">
        <v>4</v>
      </c>
      <c r="AL58" s="35" t="s">
        <v>16</v>
      </c>
      <c r="AM58" s="78">
        <f>COUNTIF(C60:AG60,"")+COUNTIF(C60:AG60,"●")</f>
        <v>31</v>
      </c>
      <c r="AN58" s="29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</row>
    <row r="59" spans="2:63" s="72" customFormat="1" ht="14.25" thickBot="1" x14ac:dyDescent="0.2">
      <c r="B59" s="6" t="s">
        <v>3</v>
      </c>
      <c r="C59" s="13" t="s">
        <v>29</v>
      </c>
      <c r="D59" s="13"/>
      <c r="E59" s="13"/>
      <c r="F59" s="13"/>
      <c r="G59" s="13"/>
      <c r="H59" s="13"/>
      <c r="I59" s="13" t="s">
        <v>29</v>
      </c>
      <c r="J59" s="13" t="s">
        <v>29</v>
      </c>
      <c r="K59" s="13"/>
      <c r="L59" s="13"/>
      <c r="M59" s="13"/>
      <c r="N59" s="13"/>
      <c r="O59" s="13"/>
      <c r="P59" s="13" t="s">
        <v>29</v>
      </c>
      <c r="Q59" s="13" t="s">
        <v>29</v>
      </c>
      <c r="R59" s="13"/>
      <c r="S59" s="13"/>
      <c r="T59" s="13"/>
      <c r="U59" s="13"/>
      <c r="V59" s="13"/>
      <c r="W59" s="13" t="s">
        <v>29</v>
      </c>
      <c r="X59" s="13" t="s">
        <v>29</v>
      </c>
      <c r="Y59" s="13"/>
      <c r="Z59" s="13"/>
      <c r="AA59" s="13"/>
      <c r="AB59" s="13"/>
      <c r="AC59" s="13"/>
      <c r="AD59" s="13" t="s">
        <v>29</v>
      </c>
      <c r="AE59" s="13" t="s">
        <v>29</v>
      </c>
      <c r="AF59" s="13"/>
      <c r="AG59" s="13"/>
      <c r="AH59" s="9">
        <f>COUNTIF(C59:AG59,"○")</f>
        <v>9</v>
      </c>
      <c r="AI59" s="11">
        <f>+AH59+AI52</f>
        <v>49</v>
      </c>
      <c r="AK59" s="105"/>
      <c r="AL59" s="34" t="s">
        <v>24</v>
      </c>
      <c r="AM59" s="77">
        <f>COUNTIF(C60:AG60,"●")</f>
        <v>9</v>
      </c>
      <c r="AN59" s="24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</row>
    <row r="60" spans="2:63" s="72" customFormat="1" ht="14.25" thickBot="1" x14ac:dyDescent="0.2">
      <c r="B60" s="7" t="s">
        <v>4</v>
      </c>
      <c r="C60" s="15" t="s">
        <v>7</v>
      </c>
      <c r="D60" s="15"/>
      <c r="E60" s="15"/>
      <c r="F60" s="15"/>
      <c r="G60" s="15"/>
      <c r="H60" s="15"/>
      <c r="I60" s="15" t="s">
        <v>7</v>
      </c>
      <c r="J60" s="15" t="s">
        <v>7</v>
      </c>
      <c r="K60" s="15"/>
      <c r="L60" s="15"/>
      <c r="M60" s="15"/>
      <c r="N60" s="15"/>
      <c r="O60" s="15"/>
      <c r="P60" s="15" t="s">
        <v>7</v>
      </c>
      <c r="Q60" s="15" t="s">
        <v>7</v>
      </c>
      <c r="R60" s="15"/>
      <c r="S60" s="15"/>
      <c r="T60" s="15"/>
      <c r="U60" s="15"/>
      <c r="V60" s="15"/>
      <c r="W60" s="15" t="s">
        <v>7</v>
      </c>
      <c r="X60" s="15" t="s">
        <v>7</v>
      </c>
      <c r="Y60" s="15"/>
      <c r="Z60" s="15"/>
      <c r="AA60" s="15"/>
      <c r="AB60" s="15"/>
      <c r="AC60" s="15"/>
      <c r="AD60" s="15" t="s">
        <v>7</v>
      </c>
      <c r="AE60" s="15" t="s">
        <v>7</v>
      </c>
      <c r="AF60" s="15"/>
      <c r="AG60" s="15"/>
      <c r="AH60" s="10">
        <f>COUNTIF(C60:AG60,"●")</f>
        <v>9</v>
      </c>
      <c r="AI60" s="12">
        <f>+AH60+AI53</f>
        <v>49</v>
      </c>
      <c r="AK60" s="105"/>
      <c r="AL60" s="34" t="s">
        <v>25</v>
      </c>
      <c r="AM60" s="79">
        <f>IFERROR(+AM59/AM58,"")</f>
        <v>0.29032258064516131</v>
      </c>
      <c r="AN60" s="39" t="str">
        <f>IF(AM60="","",IF(AM60&gt;=0.285,"4週8休以上",IF(AM60&gt;=0.25,"4週7休以上4週8休未満",IF(AM60&gt;=0.214,"4週6休以上4週7休未満",IF(0.214&gt;AM60,"4週6休未満")))))</f>
        <v>4週8休以上</v>
      </c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</row>
    <row r="61" spans="2:63" ht="14.25" thickBot="1" x14ac:dyDescent="0.2">
      <c r="AM61" s="21"/>
    </row>
    <row r="62" spans="2:63" ht="13.5" customHeight="1" x14ac:dyDescent="0.15">
      <c r="B62" s="5" t="s">
        <v>1</v>
      </c>
      <c r="C62" s="96">
        <f>C55+MONTH(1)</f>
        <v>11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8" t="s">
        <v>12</v>
      </c>
      <c r="AI62" s="101" t="s">
        <v>13</v>
      </c>
      <c r="AK62" s="104" t="s">
        <v>3</v>
      </c>
      <c r="AL62" s="36" t="s">
        <v>16</v>
      </c>
      <c r="AM62" s="37">
        <f>COUNTIF(C66:AG66,"")+COUNTIF(C66:AG66,"○")</f>
        <v>31</v>
      </c>
    </row>
    <row r="63" spans="2:63" ht="14.25" thickBot="1" x14ac:dyDescent="0.2">
      <c r="B63" s="6" t="s">
        <v>2</v>
      </c>
      <c r="C63" s="26">
        <f>DATE($M$6,C62,1)</f>
        <v>45962</v>
      </c>
      <c r="D63" s="26">
        <f>C63+1</f>
        <v>45963</v>
      </c>
      <c r="E63" s="26">
        <f t="shared" ref="E63:AF63" si="15">D63+1</f>
        <v>45964</v>
      </c>
      <c r="F63" s="26">
        <f t="shared" si="15"/>
        <v>45965</v>
      </c>
      <c r="G63" s="26">
        <f t="shared" si="15"/>
        <v>45966</v>
      </c>
      <c r="H63" s="26">
        <f t="shared" si="15"/>
        <v>45967</v>
      </c>
      <c r="I63" s="26">
        <f t="shared" si="15"/>
        <v>45968</v>
      </c>
      <c r="J63" s="26">
        <f t="shared" si="15"/>
        <v>45969</v>
      </c>
      <c r="K63" s="26">
        <f t="shared" si="15"/>
        <v>45970</v>
      </c>
      <c r="L63" s="26">
        <f t="shared" si="15"/>
        <v>45971</v>
      </c>
      <c r="M63" s="26">
        <f t="shared" si="15"/>
        <v>45972</v>
      </c>
      <c r="N63" s="26">
        <f t="shared" si="15"/>
        <v>45973</v>
      </c>
      <c r="O63" s="26">
        <f t="shared" si="15"/>
        <v>45974</v>
      </c>
      <c r="P63" s="26">
        <f t="shared" si="15"/>
        <v>45975</v>
      </c>
      <c r="Q63" s="26">
        <f t="shared" si="15"/>
        <v>45976</v>
      </c>
      <c r="R63" s="26">
        <f t="shared" si="15"/>
        <v>45977</v>
      </c>
      <c r="S63" s="26">
        <f t="shared" si="15"/>
        <v>45978</v>
      </c>
      <c r="T63" s="26">
        <f t="shared" si="15"/>
        <v>45979</v>
      </c>
      <c r="U63" s="26">
        <f t="shared" si="15"/>
        <v>45980</v>
      </c>
      <c r="V63" s="26">
        <f t="shared" si="15"/>
        <v>45981</v>
      </c>
      <c r="W63" s="26">
        <f t="shared" si="15"/>
        <v>45982</v>
      </c>
      <c r="X63" s="26">
        <f t="shared" si="15"/>
        <v>45983</v>
      </c>
      <c r="Y63" s="26">
        <f t="shared" si="15"/>
        <v>45984</v>
      </c>
      <c r="Z63" s="26">
        <f t="shared" si="15"/>
        <v>45985</v>
      </c>
      <c r="AA63" s="26">
        <f t="shared" si="15"/>
        <v>45986</v>
      </c>
      <c r="AB63" s="26">
        <f t="shared" si="15"/>
        <v>45987</v>
      </c>
      <c r="AC63" s="26">
        <f t="shared" si="15"/>
        <v>45988</v>
      </c>
      <c r="AD63" s="26">
        <f t="shared" si="15"/>
        <v>45989</v>
      </c>
      <c r="AE63" s="26">
        <f t="shared" si="15"/>
        <v>45990</v>
      </c>
      <c r="AF63" s="26">
        <f t="shared" si="15"/>
        <v>45991</v>
      </c>
      <c r="AG63" s="13" t="s">
        <v>18</v>
      </c>
      <c r="AH63" s="99"/>
      <c r="AI63" s="102"/>
      <c r="AK63" s="104"/>
      <c r="AL63" s="34" t="s">
        <v>24</v>
      </c>
      <c r="AM63" s="77">
        <f>COUNTIF(C66:AG66,"○")</f>
        <v>8</v>
      </c>
    </row>
    <row r="64" spans="2:63" ht="14.25" thickBot="1" x14ac:dyDescent="0.2">
      <c r="B64" s="6" t="s">
        <v>5</v>
      </c>
      <c r="C64" s="13" t="str">
        <f>TEXT(WEEKDAY(+C63),"aaa")</f>
        <v>土</v>
      </c>
      <c r="D64" s="13" t="str">
        <f t="shared" ref="D64:AF64" si="16">TEXT(WEEKDAY(+D63),"aaa")</f>
        <v>日</v>
      </c>
      <c r="E64" s="13" t="str">
        <f t="shared" si="16"/>
        <v>月</v>
      </c>
      <c r="F64" s="13" t="str">
        <f t="shared" si="16"/>
        <v>火</v>
      </c>
      <c r="G64" s="13" t="str">
        <f t="shared" si="16"/>
        <v>水</v>
      </c>
      <c r="H64" s="13" t="str">
        <f t="shared" si="16"/>
        <v>木</v>
      </c>
      <c r="I64" s="13" t="str">
        <f t="shared" si="16"/>
        <v>金</v>
      </c>
      <c r="J64" s="13" t="str">
        <f t="shared" si="16"/>
        <v>土</v>
      </c>
      <c r="K64" s="13" t="str">
        <f t="shared" si="16"/>
        <v>日</v>
      </c>
      <c r="L64" s="13" t="str">
        <f t="shared" si="16"/>
        <v>月</v>
      </c>
      <c r="M64" s="13" t="str">
        <f t="shared" si="16"/>
        <v>火</v>
      </c>
      <c r="N64" s="13" t="str">
        <f t="shared" si="16"/>
        <v>水</v>
      </c>
      <c r="O64" s="13" t="str">
        <f t="shared" si="16"/>
        <v>木</v>
      </c>
      <c r="P64" s="13" t="str">
        <f t="shared" si="16"/>
        <v>金</v>
      </c>
      <c r="Q64" s="13" t="str">
        <f t="shared" si="16"/>
        <v>土</v>
      </c>
      <c r="R64" s="13" t="str">
        <f t="shared" si="16"/>
        <v>日</v>
      </c>
      <c r="S64" s="13" t="str">
        <f t="shared" si="16"/>
        <v>月</v>
      </c>
      <c r="T64" s="13" t="str">
        <f t="shared" si="16"/>
        <v>火</v>
      </c>
      <c r="U64" s="13" t="str">
        <f t="shared" si="16"/>
        <v>水</v>
      </c>
      <c r="V64" s="13" t="str">
        <f t="shared" si="16"/>
        <v>木</v>
      </c>
      <c r="W64" s="13" t="str">
        <f t="shared" si="16"/>
        <v>金</v>
      </c>
      <c r="X64" s="13" t="str">
        <f t="shared" si="16"/>
        <v>土</v>
      </c>
      <c r="Y64" s="13" t="str">
        <f t="shared" si="16"/>
        <v>日</v>
      </c>
      <c r="Z64" s="13" t="str">
        <f t="shared" si="16"/>
        <v>月</v>
      </c>
      <c r="AA64" s="13" t="str">
        <f t="shared" si="16"/>
        <v>火</v>
      </c>
      <c r="AB64" s="13" t="str">
        <f t="shared" si="16"/>
        <v>水</v>
      </c>
      <c r="AC64" s="13" t="str">
        <f t="shared" si="16"/>
        <v>木</v>
      </c>
      <c r="AD64" s="13" t="str">
        <f t="shared" si="16"/>
        <v>金</v>
      </c>
      <c r="AE64" s="13" t="str">
        <f t="shared" si="16"/>
        <v>土</v>
      </c>
      <c r="AF64" s="13" t="str">
        <f t="shared" si="16"/>
        <v>日</v>
      </c>
      <c r="AG64" s="13" t="s">
        <v>18</v>
      </c>
      <c r="AH64" s="99"/>
      <c r="AI64" s="102"/>
      <c r="AK64" s="104"/>
      <c r="AL64" s="34" t="s">
        <v>25</v>
      </c>
      <c r="AM64" s="79">
        <f>IFERROR(+AM63/AM62,"")</f>
        <v>0.25806451612903225</v>
      </c>
      <c r="AN64" s="39" t="str">
        <f>IF(AM64="","",IF(AM64&gt;=0.285,"4週8休以上",IF(AM64&gt;=0.25,"4週7休以上4週8休未満",IF(AM64&gt;=0.214,"4週6休以上4週7休未満",IF(0.214&gt;AM64,"4週6休未満")))))</f>
        <v>4週7休以上4週8休未満</v>
      </c>
    </row>
    <row r="65" spans="2:63" s="1" customFormat="1" ht="60" customHeight="1" x14ac:dyDescent="0.1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0"/>
      <c r="AI65" s="103"/>
      <c r="AK65" s="105" t="s">
        <v>4</v>
      </c>
      <c r="AL65" s="35" t="s">
        <v>16</v>
      </c>
      <c r="AM65" s="78">
        <f>COUNTIF(C67:AG67,"")+COUNTIF(C67:AG67,"●")</f>
        <v>31</v>
      </c>
      <c r="AN65" s="29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</row>
    <row r="66" spans="2:63" s="72" customFormat="1" ht="14.25" thickBot="1" x14ac:dyDescent="0.2">
      <c r="B66" s="6" t="s">
        <v>3</v>
      </c>
      <c r="C66" s="13"/>
      <c r="D66" s="13"/>
      <c r="E66" s="13"/>
      <c r="F66" s="13" t="s">
        <v>29</v>
      </c>
      <c r="G66" s="13" t="s">
        <v>29</v>
      </c>
      <c r="H66" s="13"/>
      <c r="I66" s="13"/>
      <c r="J66" s="13"/>
      <c r="K66" s="13"/>
      <c r="L66" s="13"/>
      <c r="M66" s="13" t="s">
        <v>29</v>
      </c>
      <c r="N66" s="13" t="s">
        <v>29</v>
      </c>
      <c r="O66" s="13"/>
      <c r="P66" s="13"/>
      <c r="Q66" s="13"/>
      <c r="R66" s="13"/>
      <c r="S66" s="13"/>
      <c r="T66" s="13" t="s">
        <v>29</v>
      </c>
      <c r="U66" s="13" t="s">
        <v>29</v>
      </c>
      <c r="V66" s="13"/>
      <c r="W66" s="13"/>
      <c r="X66" s="13"/>
      <c r="Y66" s="13"/>
      <c r="Z66" s="13"/>
      <c r="AA66" s="13" t="s">
        <v>29</v>
      </c>
      <c r="AB66" s="13" t="s">
        <v>29</v>
      </c>
      <c r="AC66" s="13"/>
      <c r="AD66" s="13"/>
      <c r="AE66" s="13"/>
      <c r="AF66" s="13"/>
      <c r="AG66" s="13"/>
      <c r="AH66" s="9">
        <f>COUNTIF(C66:AG66,"○")</f>
        <v>8</v>
      </c>
      <c r="AI66" s="11">
        <f>+AH66+AI59</f>
        <v>57</v>
      </c>
      <c r="AK66" s="105"/>
      <c r="AL66" s="34" t="s">
        <v>24</v>
      </c>
      <c r="AM66" s="77">
        <f>COUNTIF(C67:AG67,"●")</f>
        <v>8</v>
      </c>
      <c r="AN66" s="24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</row>
    <row r="67" spans="2:63" s="72" customFormat="1" ht="14.25" thickBot="1" x14ac:dyDescent="0.2">
      <c r="B67" s="7" t="s">
        <v>4</v>
      </c>
      <c r="C67" s="15"/>
      <c r="D67" s="15"/>
      <c r="E67" s="15"/>
      <c r="F67" s="15" t="s">
        <v>7</v>
      </c>
      <c r="G67" s="15" t="s">
        <v>7</v>
      </c>
      <c r="H67" s="15"/>
      <c r="I67" s="15"/>
      <c r="J67" s="15"/>
      <c r="K67" s="15"/>
      <c r="L67" s="15"/>
      <c r="M67" s="15" t="s">
        <v>7</v>
      </c>
      <c r="N67" s="15" t="s">
        <v>7</v>
      </c>
      <c r="O67" s="15"/>
      <c r="P67" s="15"/>
      <c r="Q67" s="15"/>
      <c r="R67" s="15"/>
      <c r="S67" s="15"/>
      <c r="T67" s="15" t="s">
        <v>7</v>
      </c>
      <c r="U67" s="15" t="s">
        <v>7</v>
      </c>
      <c r="V67" s="15"/>
      <c r="W67" s="15"/>
      <c r="X67" s="15"/>
      <c r="Y67" s="15"/>
      <c r="Z67" s="15"/>
      <c r="AA67" s="15" t="s">
        <v>7</v>
      </c>
      <c r="AB67" s="15" t="s">
        <v>7</v>
      </c>
      <c r="AC67" s="15"/>
      <c r="AD67" s="15"/>
      <c r="AE67" s="15"/>
      <c r="AF67" s="15"/>
      <c r="AG67" s="15"/>
      <c r="AH67" s="10">
        <f>COUNTIF(C67:AG67,"●")</f>
        <v>8</v>
      </c>
      <c r="AI67" s="12">
        <f>+AH67+AI60</f>
        <v>57</v>
      </c>
      <c r="AK67" s="105"/>
      <c r="AL67" s="34" t="s">
        <v>25</v>
      </c>
      <c r="AM67" s="79">
        <f>IFERROR(+AM66/AM65,"")</f>
        <v>0.25806451612903225</v>
      </c>
      <c r="AN67" s="39" t="str">
        <f>IF(AM67="","",IF(AM67&gt;=0.285,"4週8休以上",IF(AM67&gt;=0.25,"4週7休以上4週8休未満",IF(AM67&gt;=0.214,"4週6休以上4週7休未満",IF(0.214&gt;AM67,"4週6休未満")))))</f>
        <v>4週7休以上4週8休未満</v>
      </c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</row>
    <row r="68" spans="2:63" ht="14.25" thickBot="1" x14ac:dyDescent="0.2">
      <c r="AM68" s="21"/>
    </row>
    <row r="69" spans="2:63" ht="13.5" customHeight="1" x14ac:dyDescent="0.15">
      <c r="B69" s="5" t="s">
        <v>1</v>
      </c>
      <c r="C69" s="96">
        <f>C62+MONTH(1)</f>
        <v>12</v>
      </c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8" t="s">
        <v>12</v>
      </c>
      <c r="AI69" s="101" t="s">
        <v>13</v>
      </c>
      <c r="AK69" s="104" t="s">
        <v>3</v>
      </c>
      <c r="AL69" s="36" t="s">
        <v>16</v>
      </c>
      <c r="AM69" s="37">
        <f>COUNTIF(C73:AG73,"")+COUNTIF(C73:AG73,"○")</f>
        <v>28</v>
      </c>
    </row>
    <row r="70" spans="2:63" ht="14.25" thickBot="1" x14ac:dyDescent="0.2">
      <c r="B70" s="6" t="s">
        <v>2</v>
      </c>
      <c r="C70" s="26">
        <f>DATE($M$6,C69,1)</f>
        <v>45992</v>
      </c>
      <c r="D70" s="26">
        <f>C70+1</f>
        <v>45993</v>
      </c>
      <c r="E70" s="26">
        <f t="shared" ref="E70:AG70" si="17">D70+1</f>
        <v>45994</v>
      </c>
      <c r="F70" s="26">
        <f t="shared" si="17"/>
        <v>45995</v>
      </c>
      <c r="G70" s="26">
        <f t="shared" si="17"/>
        <v>45996</v>
      </c>
      <c r="H70" s="26">
        <f t="shared" si="17"/>
        <v>45997</v>
      </c>
      <c r="I70" s="26">
        <f t="shared" si="17"/>
        <v>45998</v>
      </c>
      <c r="J70" s="26">
        <f t="shared" si="17"/>
        <v>45999</v>
      </c>
      <c r="K70" s="26">
        <f t="shared" si="17"/>
        <v>46000</v>
      </c>
      <c r="L70" s="26">
        <f t="shared" si="17"/>
        <v>46001</v>
      </c>
      <c r="M70" s="26">
        <f t="shared" si="17"/>
        <v>46002</v>
      </c>
      <c r="N70" s="26">
        <f t="shared" si="17"/>
        <v>46003</v>
      </c>
      <c r="O70" s="26">
        <f t="shared" si="17"/>
        <v>46004</v>
      </c>
      <c r="P70" s="26">
        <f t="shared" si="17"/>
        <v>46005</v>
      </c>
      <c r="Q70" s="26">
        <f t="shared" si="17"/>
        <v>46006</v>
      </c>
      <c r="R70" s="26">
        <f t="shared" si="17"/>
        <v>46007</v>
      </c>
      <c r="S70" s="26">
        <f t="shared" si="17"/>
        <v>46008</v>
      </c>
      <c r="T70" s="26">
        <f t="shared" si="17"/>
        <v>46009</v>
      </c>
      <c r="U70" s="26">
        <f t="shared" si="17"/>
        <v>46010</v>
      </c>
      <c r="V70" s="26">
        <f t="shared" si="17"/>
        <v>46011</v>
      </c>
      <c r="W70" s="26">
        <f t="shared" si="17"/>
        <v>46012</v>
      </c>
      <c r="X70" s="26">
        <f t="shared" si="17"/>
        <v>46013</v>
      </c>
      <c r="Y70" s="26">
        <f t="shared" si="17"/>
        <v>46014</v>
      </c>
      <c r="Z70" s="26">
        <f t="shared" si="17"/>
        <v>46015</v>
      </c>
      <c r="AA70" s="26">
        <f t="shared" si="17"/>
        <v>46016</v>
      </c>
      <c r="AB70" s="26">
        <f t="shared" si="17"/>
        <v>46017</v>
      </c>
      <c r="AC70" s="26">
        <f t="shared" si="17"/>
        <v>46018</v>
      </c>
      <c r="AD70" s="26">
        <f t="shared" si="17"/>
        <v>46019</v>
      </c>
      <c r="AE70" s="30">
        <f t="shared" si="17"/>
        <v>46020</v>
      </c>
      <c r="AF70" s="30">
        <f t="shared" si="17"/>
        <v>46021</v>
      </c>
      <c r="AG70" s="30">
        <f t="shared" si="17"/>
        <v>46022</v>
      </c>
      <c r="AH70" s="99"/>
      <c r="AI70" s="102"/>
      <c r="AK70" s="104"/>
      <c r="AL70" s="34" t="s">
        <v>24</v>
      </c>
      <c r="AM70" s="77">
        <f>COUNTIF(C73:AG73,"○")</f>
        <v>8</v>
      </c>
    </row>
    <row r="71" spans="2:63" ht="14.25" thickBot="1" x14ac:dyDescent="0.2">
      <c r="B71" s="6" t="s">
        <v>5</v>
      </c>
      <c r="C71" s="13" t="str">
        <f>TEXT(WEEKDAY(+C70),"aaa")</f>
        <v>月</v>
      </c>
      <c r="D71" s="13" t="str">
        <f t="shared" ref="D71:AG71" si="18">TEXT(WEEKDAY(+D70),"aaa")</f>
        <v>火</v>
      </c>
      <c r="E71" s="13" t="str">
        <f t="shared" si="18"/>
        <v>水</v>
      </c>
      <c r="F71" s="13" t="str">
        <f t="shared" si="18"/>
        <v>木</v>
      </c>
      <c r="G71" s="13" t="str">
        <f t="shared" si="18"/>
        <v>金</v>
      </c>
      <c r="H71" s="13" t="str">
        <f t="shared" si="18"/>
        <v>土</v>
      </c>
      <c r="I71" s="13" t="str">
        <f t="shared" si="18"/>
        <v>日</v>
      </c>
      <c r="J71" s="13" t="str">
        <f t="shared" si="18"/>
        <v>月</v>
      </c>
      <c r="K71" s="13" t="str">
        <f t="shared" si="18"/>
        <v>火</v>
      </c>
      <c r="L71" s="13" t="str">
        <f t="shared" si="18"/>
        <v>水</v>
      </c>
      <c r="M71" s="13" t="str">
        <f t="shared" si="18"/>
        <v>木</v>
      </c>
      <c r="N71" s="13" t="str">
        <f t="shared" si="18"/>
        <v>金</v>
      </c>
      <c r="O71" s="13" t="str">
        <f t="shared" si="18"/>
        <v>土</v>
      </c>
      <c r="P71" s="13" t="str">
        <f t="shared" si="18"/>
        <v>日</v>
      </c>
      <c r="Q71" s="13" t="str">
        <f t="shared" si="18"/>
        <v>月</v>
      </c>
      <c r="R71" s="13" t="str">
        <f t="shared" si="18"/>
        <v>火</v>
      </c>
      <c r="S71" s="13" t="str">
        <f t="shared" si="18"/>
        <v>水</v>
      </c>
      <c r="T71" s="13" t="str">
        <f t="shared" si="18"/>
        <v>木</v>
      </c>
      <c r="U71" s="13" t="str">
        <f t="shared" si="18"/>
        <v>金</v>
      </c>
      <c r="V71" s="13" t="str">
        <f t="shared" si="18"/>
        <v>土</v>
      </c>
      <c r="W71" s="13" t="str">
        <f t="shared" si="18"/>
        <v>日</v>
      </c>
      <c r="X71" s="13" t="str">
        <f t="shared" si="18"/>
        <v>月</v>
      </c>
      <c r="Y71" s="13" t="str">
        <f t="shared" si="18"/>
        <v>火</v>
      </c>
      <c r="Z71" s="13" t="str">
        <f t="shared" si="18"/>
        <v>水</v>
      </c>
      <c r="AA71" s="13" t="str">
        <f t="shared" si="18"/>
        <v>木</v>
      </c>
      <c r="AB71" s="13" t="str">
        <f t="shared" si="18"/>
        <v>金</v>
      </c>
      <c r="AC71" s="13" t="str">
        <f t="shared" si="18"/>
        <v>土</v>
      </c>
      <c r="AD71" s="13" t="str">
        <f t="shared" si="18"/>
        <v>日</v>
      </c>
      <c r="AE71" s="31" t="str">
        <f t="shared" si="18"/>
        <v>月</v>
      </c>
      <c r="AF71" s="31" t="str">
        <f t="shared" si="18"/>
        <v>火</v>
      </c>
      <c r="AG71" s="31" t="str">
        <f t="shared" si="18"/>
        <v>水</v>
      </c>
      <c r="AH71" s="99"/>
      <c r="AI71" s="102"/>
      <c r="AK71" s="104"/>
      <c r="AL71" s="34" t="s">
        <v>25</v>
      </c>
      <c r="AM71" s="79">
        <f>IFERROR(+AM70/AM69,"")</f>
        <v>0.2857142857142857</v>
      </c>
      <c r="AN71" s="39" t="str">
        <f>IF(AM71="","",IF(AM71&gt;=0.285,"4週8休以上",IF(AM71&gt;=0.25,"4週7休以上4週8休未満",IF(AM71&gt;=0.214,"4週6休以上4週7休未満",IF(0.214&gt;AM71,"4週6休未満")))))</f>
        <v>4週8休以上</v>
      </c>
    </row>
    <row r="72" spans="2:63" s="1" customFormat="1" ht="60" customHeight="1" x14ac:dyDescent="0.1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100"/>
      <c r="AI72" s="103"/>
      <c r="AK72" s="105" t="s">
        <v>4</v>
      </c>
      <c r="AL72" s="35" t="s">
        <v>16</v>
      </c>
      <c r="AM72" s="78">
        <f>COUNTIF(C74:AG74,"")+COUNTIF(C74:AG74,"●")</f>
        <v>28</v>
      </c>
      <c r="AN72" s="29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</row>
    <row r="73" spans="2:63" s="72" customFormat="1" ht="14.25" thickBot="1" x14ac:dyDescent="0.2">
      <c r="B73" s="6" t="s">
        <v>3</v>
      </c>
      <c r="C73" s="13"/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29</v>
      </c>
      <c r="L73" s="13" t="s">
        <v>29</v>
      </c>
      <c r="M73" s="13"/>
      <c r="N73" s="13"/>
      <c r="O73" s="13"/>
      <c r="P73" s="13"/>
      <c r="Q73" s="13"/>
      <c r="R73" s="13" t="s">
        <v>29</v>
      </c>
      <c r="S73" s="13" t="s">
        <v>29</v>
      </c>
      <c r="T73" s="13"/>
      <c r="U73" s="13"/>
      <c r="V73" s="13"/>
      <c r="W73" s="13"/>
      <c r="X73" s="13"/>
      <c r="Y73" s="13" t="s">
        <v>29</v>
      </c>
      <c r="Z73" s="13" t="s">
        <v>29</v>
      </c>
      <c r="AA73" s="13"/>
      <c r="AB73" s="13"/>
      <c r="AC73" s="13"/>
      <c r="AD73" s="13"/>
      <c r="AE73" s="31" t="s">
        <v>27</v>
      </c>
      <c r="AF73" s="31" t="s">
        <v>27</v>
      </c>
      <c r="AG73" s="31" t="s">
        <v>27</v>
      </c>
      <c r="AH73" s="9">
        <f>COUNTIF(C73:AG73,"○")</f>
        <v>8</v>
      </c>
      <c r="AI73" s="11">
        <f>+AH73+AI66</f>
        <v>65</v>
      </c>
      <c r="AK73" s="105"/>
      <c r="AL73" s="34" t="s">
        <v>24</v>
      </c>
      <c r="AM73" s="77">
        <f>COUNTIF(C74:AG74,"●")</f>
        <v>8</v>
      </c>
      <c r="AN73" s="24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</row>
    <row r="74" spans="2:63" s="72" customFormat="1" ht="14.25" thickBot="1" x14ac:dyDescent="0.2">
      <c r="B74" s="7" t="s">
        <v>4</v>
      </c>
      <c r="C74" s="15"/>
      <c r="D74" s="15" t="s">
        <v>7</v>
      </c>
      <c r="E74" s="15" t="s">
        <v>7</v>
      </c>
      <c r="F74" s="15"/>
      <c r="G74" s="15"/>
      <c r="H74" s="15"/>
      <c r="I74" s="15"/>
      <c r="J74" s="15"/>
      <c r="K74" s="15" t="s">
        <v>7</v>
      </c>
      <c r="L74" s="15" t="s">
        <v>7</v>
      </c>
      <c r="M74" s="15"/>
      <c r="N74" s="15"/>
      <c r="O74" s="15"/>
      <c r="P74" s="15"/>
      <c r="Q74" s="15"/>
      <c r="R74" s="15" t="s">
        <v>7</v>
      </c>
      <c r="S74" s="15" t="s">
        <v>7</v>
      </c>
      <c r="T74" s="15"/>
      <c r="U74" s="15"/>
      <c r="V74" s="15"/>
      <c r="W74" s="15"/>
      <c r="X74" s="15"/>
      <c r="Y74" s="15" t="s">
        <v>7</v>
      </c>
      <c r="Z74" s="15" t="s">
        <v>7</v>
      </c>
      <c r="AA74" s="15"/>
      <c r="AB74" s="15"/>
      <c r="AC74" s="15"/>
      <c r="AD74" s="15"/>
      <c r="AE74" s="33" t="s">
        <v>27</v>
      </c>
      <c r="AF74" s="33" t="s">
        <v>27</v>
      </c>
      <c r="AG74" s="33" t="s">
        <v>27</v>
      </c>
      <c r="AH74" s="10">
        <f>COUNTIF(C74:AG74,"●")</f>
        <v>8</v>
      </c>
      <c r="AI74" s="12">
        <f>+AH74+AI67</f>
        <v>65</v>
      </c>
      <c r="AK74" s="105"/>
      <c r="AL74" s="34" t="s">
        <v>25</v>
      </c>
      <c r="AM74" s="79">
        <f>IFERROR(+AM73/AM72,"")</f>
        <v>0.2857142857142857</v>
      </c>
      <c r="AN74" s="39" t="str">
        <f>IF(AM74="","",IF(AM74&gt;=0.285,"4週8休以上",IF(AM74&gt;=0.25,"4週7休以上4週8休未満",IF(AM74&gt;=0.214,"4週6休以上4週7休未満",IF(0.214&gt;AM74,"4週6休未満")))))</f>
        <v>4週8休以上</v>
      </c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</row>
    <row r="75" spans="2:63" ht="14.25" thickBot="1" x14ac:dyDescent="0.2">
      <c r="AM75" s="21"/>
    </row>
    <row r="76" spans="2:63" ht="13.5" customHeight="1" x14ac:dyDescent="0.15">
      <c r="B76" s="5" t="s">
        <v>1</v>
      </c>
      <c r="C76" s="96">
        <f>MONTH(C69+1)</f>
        <v>1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8" t="s">
        <v>12</v>
      </c>
      <c r="AI76" s="101" t="s">
        <v>13</v>
      </c>
      <c r="AK76" s="104" t="s">
        <v>3</v>
      </c>
      <c r="AL76" s="36" t="s">
        <v>16</v>
      </c>
      <c r="AM76" s="37">
        <f>COUNTIF(C80:AG80,"")+COUNTIF(C80:AG80,"○")</f>
        <v>28</v>
      </c>
    </row>
    <row r="77" spans="2:63" ht="14.25" thickBot="1" x14ac:dyDescent="0.2">
      <c r="B77" s="6" t="s">
        <v>2</v>
      </c>
      <c r="C77" s="30">
        <f>DATE($M$6+1,C76,1)</f>
        <v>46023</v>
      </c>
      <c r="D77" s="30">
        <f>C77+1</f>
        <v>46024</v>
      </c>
      <c r="E77" s="30">
        <f t="shared" ref="E77:AG77" si="19">D77+1</f>
        <v>46025</v>
      </c>
      <c r="F77" s="26">
        <f t="shared" si="19"/>
        <v>46026</v>
      </c>
      <c r="G77" s="26">
        <f t="shared" si="19"/>
        <v>46027</v>
      </c>
      <c r="H77" s="26">
        <f t="shared" si="19"/>
        <v>46028</v>
      </c>
      <c r="I77" s="26">
        <f t="shared" si="19"/>
        <v>46029</v>
      </c>
      <c r="J77" s="26">
        <f t="shared" si="19"/>
        <v>46030</v>
      </c>
      <c r="K77" s="26">
        <f t="shared" si="19"/>
        <v>46031</v>
      </c>
      <c r="L77" s="26">
        <f t="shared" si="19"/>
        <v>46032</v>
      </c>
      <c r="M77" s="26">
        <f t="shared" si="19"/>
        <v>46033</v>
      </c>
      <c r="N77" s="26">
        <f t="shared" si="19"/>
        <v>46034</v>
      </c>
      <c r="O77" s="26">
        <f t="shared" si="19"/>
        <v>46035</v>
      </c>
      <c r="P77" s="26">
        <f t="shared" si="19"/>
        <v>46036</v>
      </c>
      <c r="Q77" s="26">
        <f t="shared" si="19"/>
        <v>46037</v>
      </c>
      <c r="R77" s="26">
        <f t="shared" si="19"/>
        <v>46038</v>
      </c>
      <c r="S77" s="26">
        <f t="shared" si="19"/>
        <v>46039</v>
      </c>
      <c r="T77" s="26">
        <f t="shared" si="19"/>
        <v>46040</v>
      </c>
      <c r="U77" s="26">
        <f t="shared" si="19"/>
        <v>46041</v>
      </c>
      <c r="V77" s="26">
        <f t="shared" si="19"/>
        <v>46042</v>
      </c>
      <c r="W77" s="26">
        <f t="shared" si="19"/>
        <v>46043</v>
      </c>
      <c r="X77" s="26">
        <f t="shared" si="19"/>
        <v>46044</v>
      </c>
      <c r="Y77" s="26">
        <f t="shared" si="19"/>
        <v>46045</v>
      </c>
      <c r="Z77" s="26">
        <f t="shared" si="19"/>
        <v>46046</v>
      </c>
      <c r="AA77" s="26">
        <f t="shared" si="19"/>
        <v>46047</v>
      </c>
      <c r="AB77" s="26">
        <f t="shared" si="19"/>
        <v>46048</v>
      </c>
      <c r="AC77" s="26">
        <f t="shared" si="19"/>
        <v>46049</v>
      </c>
      <c r="AD77" s="26">
        <f t="shared" si="19"/>
        <v>46050</v>
      </c>
      <c r="AE77" s="26">
        <f t="shared" si="19"/>
        <v>46051</v>
      </c>
      <c r="AF77" s="26">
        <f t="shared" si="19"/>
        <v>46052</v>
      </c>
      <c r="AG77" s="26">
        <f t="shared" si="19"/>
        <v>46053</v>
      </c>
      <c r="AH77" s="99"/>
      <c r="AI77" s="102"/>
      <c r="AK77" s="104"/>
      <c r="AL77" s="34" t="s">
        <v>24</v>
      </c>
      <c r="AM77" s="77">
        <f>COUNTIF(C80:AG80,"○")</f>
        <v>8</v>
      </c>
    </row>
    <row r="78" spans="2:63" ht="14.25" thickBot="1" x14ac:dyDescent="0.2">
      <c r="B78" s="6" t="s">
        <v>5</v>
      </c>
      <c r="C78" s="31" t="str">
        <f>TEXT(WEEKDAY(+C77),"aaa")</f>
        <v>木</v>
      </c>
      <c r="D78" s="31" t="str">
        <f t="shared" ref="D78:AG78" si="20">TEXT(WEEKDAY(+D77),"aaa")</f>
        <v>金</v>
      </c>
      <c r="E78" s="31" t="str">
        <f t="shared" si="20"/>
        <v>土</v>
      </c>
      <c r="F78" s="13" t="str">
        <f t="shared" si="20"/>
        <v>日</v>
      </c>
      <c r="G78" s="13" t="str">
        <f t="shared" si="20"/>
        <v>月</v>
      </c>
      <c r="H78" s="13" t="str">
        <f t="shared" si="20"/>
        <v>火</v>
      </c>
      <c r="I78" s="13" t="str">
        <f t="shared" si="20"/>
        <v>水</v>
      </c>
      <c r="J78" s="13" t="str">
        <f t="shared" si="20"/>
        <v>木</v>
      </c>
      <c r="K78" s="13" t="str">
        <f t="shared" si="20"/>
        <v>金</v>
      </c>
      <c r="L78" s="13" t="str">
        <f t="shared" si="20"/>
        <v>土</v>
      </c>
      <c r="M78" s="13" t="str">
        <f t="shared" si="20"/>
        <v>日</v>
      </c>
      <c r="N78" s="13" t="str">
        <f t="shared" si="20"/>
        <v>月</v>
      </c>
      <c r="O78" s="13" t="str">
        <f t="shared" si="20"/>
        <v>火</v>
      </c>
      <c r="P78" s="13" t="str">
        <f t="shared" si="20"/>
        <v>水</v>
      </c>
      <c r="Q78" s="13" t="str">
        <f t="shared" si="20"/>
        <v>木</v>
      </c>
      <c r="R78" s="13" t="str">
        <f t="shared" si="20"/>
        <v>金</v>
      </c>
      <c r="S78" s="13" t="str">
        <f t="shared" si="20"/>
        <v>土</v>
      </c>
      <c r="T78" s="13" t="str">
        <f t="shared" si="20"/>
        <v>日</v>
      </c>
      <c r="U78" s="13" t="str">
        <f t="shared" si="20"/>
        <v>月</v>
      </c>
      <c r="V78" s="13" t="str">
        <f t="shared" si="20"/>
        <v>火</v>
      </c>
      <c r="W78" s="13" t="str">
        <f t="shared" si="20"/>
        <v>水</v>
      </c>
      <c r="X78" s="13" t="str">
        <f t="shared" si="20"/>
        <v>木</v>
      </c>
      <c r="Y78" s="13" t="str">
        <f t="shared" si="20"/>
        <v>金</v>
      </c>
      <c r="Z78" s="13" t="str">
        <f t="shared" si="20"/>
        <v>土</v>
      </c>
      <c r="AA78" s="13" t="str">
        <f t="shared" si="20"/>
        <v>日</v>
      </c>
      <c r="AB78" s="13" t="str">
        <f t="shared" si="20"/>
        <v>月</v>
      </c>
      <c r="AC78" s="13" t="str">
        <f t="shared" si="20"/>
        <v>火</v>
      </c>
      <c r="AD78" s="13" t="str">
        <f t="shared" si="20"/>
        <v>水</v>
      </c>
      <c r="AE78" s="13" t="str">
        <f t="shared" si="20"/>
        <v>木</v>
      </c>
      <c r="AF78" s="13" t="str">
        <f t="shared" si="20"/>
        <v>金</v>
      </c>
      <c r="AG78" s="13" t="str">
        <f t="shared" si="20"/>
        <v>土</v>
      </c>
      <c r="AH78" s="99"/>
      <c r="AI78" s="102"/>
      <c r="AK78" s="104"/>
      <c r="AL78" s="34" t="s">
        <v>25</v>
      </c>
      <c r="AM78" s="79">
        <f>IFERROR(+AM77/AM76,"")</f>
        <v>0.2857142857142857</v>
      </c>
      <c r="AN78" s="39" t="str">
        <f>IF(AM78="","",IF(AM78&gt;=0.285,"4週8休以上",IF(AM78&gt;=0.25,"4週7休以上4週8休未満",IF(AM78&gt;=0.214,"4週6休以上4週7休未満",IF(0.214&gt;AM78,"4週6休未満")))))</f>
        <v>4週8休以上</v>
      </c>
    </row>
    <row r="79" spans="2:63" s="1" customFormat="1" ht="60" customHeight="1" x14ac:dyDescent="0.1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0"/>
      <c r="AI79" s="103"/>
      <c r="AK79" s="105" t="s">
        <v>4</v>
      </c>
      <c r="AL79" s="35" t="s">
        <v>16</v>
      </c>
      <c r="AM79" s="78">
        <f>COUNTIF(C81:AG81,"")+COUNTIF(C81:AG81,"●")</f>
        <v>28</v>
      </c>
      <c r="AN79" s="29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</row>
    <row r="80" spans="2:63" s="72" customFormat="1" ht="14.25" thickBot="1" x14ac:dyDescent="0.2">
      <c r="B80" s="6" t="s">
        <v>3</v>
      </c>
      <c r="C80" s="31" t="s">
        <v>27</v>
      </c>
      <c r="D80" s="31" t="s">
        <v>27</v>
      </c>
      <c r="E80" s="31" t="s">
        <v>27</v>
      </c>
      <c r="F80" s="13"/>
      <c r="G80" s="13"/>
      <c r="H80" s="13" t="s">
        <v>29</v>
      </c>
      <c r="I80" s="13" t="s">
        <v>29</v>
      </c>
      <c r="J80" s="13"/>
      <c r="K80" s="13"/>
      <c r="L80" s="13"/>
      <c r="M80" s="13"/>
      <c r="N80" s="13"/>
      <c r="O80" s="13" t="s">
        <v>29</v>
      </c>
      <c r="P80" s="13" t="s">
        <v>29</v>
      </c>
      <c r="Q80" s="13"/>
      <c r="R80" s="13"/>
      <c r="S80" s="13"/>
      <c r="T80" s="13"/>
      <c r="U80" s="13"/>
      <c r="V80" s="13" t="s">
        <v>29</v>
      </c>
      <c r="W80" s="13" t="s">
        <v>29</v>
      </c>
      <c r="X80" s="13"/>
      <c r="Y80" s="13"/>
      <c r="Z80" s="13"/>
      <c r="AA80" s="13"/>
      <c r="AB80" s="13"/>
      <c r="AC80" s="13" t="s">
        <v>29</v>
      </c>
      <c r="AD80" s="13" t="s">
        <v>29</v>
      </c>
      <c r="AE80" s="13"/>
      <c r="AF80" s="13"/>
      <c r="AG80" s="13"/>
      <c r="AH80" s="9">
        <f>COUNTIF(C80:AG80,"○")</f>
        <v>8</v>
      </c>
      <c r="AI80" s="11">
        <f>+AH80+AI73</f>
        <v>73</v>
      </c>
      <c r="AK80" s="105"/>
      <c r="AL80" s="34" t="s">
        <v>24</v>
      </c>
      <c r="AM80" s="77">
        <f>COUNTIF(C81:AG81,"●")</f>
        <v>8</v>
      </c>
      <c r="AN80" s="24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</row>
    <row r="81" spans="2:63" s="72" customFormat="1" ht="14.25" thickBot="1" x14ac:dyDescent="0.2">
      <c r="B81" s="7" t="s">
        <v>4</v>
      </c>
      <c r="C81" s="33" t="s">
        <v>27</v>
      </c>
      <c r="D81" s="33" t="s">
        <v>27</v>
      </c>
      <c r="E81" s="33" t="s">
        <v>27</v>
      </c>
      <c r="F81" s="15"/>
      <c r="G81" s="15"/>
      <c r="H81" s="15" t="s">
        <v>7</v>
      </c>
      <c r="I81" s="15" t="s">
        <v>7</v>
      </c>
      <c r="J81" s="15"/>
      <c r="K81" s="15"/>
      <c r="L81" s="15"/>
      <c r="M81" s="15"/>
      <c r="N81" s="15"/>
      <c r="O81" s="15" t="s">
        <v>7</v>
      </c>
      <c r="P81" s="15" t="s">
        <v>7</v>
      </c>
      <c r="Q81" s="15"/>
      <c r="R81" s="15"/>
      <c r="S81" s="15"/>
      <c r="T81" s="15"/>
      <c r="U81" s="15"/>
      <c r="V81" s="15" t="s">
        <v>7</v>
      </c>
      <c r="W81" s="15" t="s">
        <v>7</v>
      </c>
      <c r="X81" s="15"/>
      <c r="Y81" s="15"/>
      <c r="Z81" s="15"/>
      <c r="AA81" s="15"/>
      <c r="AB81" s="15"/>
      <c r="AC81" s="15" t="s">
        <v>7</v>
      </c>
      <c r="AD81" s="15" t="s">
        <v>7</v>
      </c>
      <c r="AE81" s="15"/>
      <c r="AF81" s="15"/>
      <c r="AG81" s="15"/>
      <c r="AH81" s="10">
        <f>COUNTIF(C81:AG81,"●")</f>
        <v>8</v>
      </c>
      <c r="AI81" s="12">
        <f>+AH81+AI74</f>
        <v>73</v>
      </c>
      <c r="AK81" s="105"/>
      <c r="AL81" s="34" t="s">
        <v>25</v>
      </c>
      <c r="AM81" s="79">
        <f>IFERROR(+AM80/AM79,"")</f>
        <v>0.2857142857142857</v>
      </c>
      <c r="AN81" s="39" t="str">
        <f>IF(AM81="","",IF(AM81&gt;=0.285,"4週8休以上",IF(AM81&gt;=0.25,"4週7休以上4週8休未満",IF(AM81&gt;=0.214,"4週6休以上4週7休未満",IF(0.214&gt;AM81,"4週6休未満")))))</f>
        <v>4週8休以上</v>
      </c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</row>
    <row r="82" spans="2:63" ht="14.25" thickBot="1" x14ac:dyDescent="0.2">
      <c r="AM82" s="21"/>
    </row>
    <row r="83" spans="2:63" ht="13.5" customHeight="1" x14ac:dyDescent="0.15">
      <c r="B83" s="5" t="s">
        <v>1</v>
      </c>
      <c r="C83" s="96">
        <f>C76+MONTH(1)</f>
        <v>2</v>
      </c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8" t="s">
        <v>12</v>
      </c>
      <c r="AI83" s="101" t="s">
        <v>13</v>
      </c>
      <c r="AK83" s="104" t="s">
        <v>3</v>
      </c>
      <c r="AL83" s="36" t="s">
        <v>16</v>
      </c>
      <c r="AM83" s="37">
        <f>COUNTIF(C87:AG87,"")+COUNTIF(C87:AG87,"○")</f>
        <v>29</v>
      </c>
    </row>
    <row r="84" spans="2:63" ht="14.25" thickBot="1" x14ac:dyDescent="0.2">
      <c r="B84" s="6" t="s">
        <v>2</v>
      </c>
      <c r="C84" s="26">
        <f>DATE($M$6+1,C83,1)</f>
        <v>46054</v>
      </c>
      <c r="D84" s="26">
        <f>C84+1</f>
        <v>46055</v>
      </c>
      <c r="E84" s="26">
        <f t="shared" ref="E84:AE84" si="21">D84+1</f>
        <v>46056</v>
      </c>
      <c r="F84" s="26">
        <f t="shared" si="21"/>
        <v>46057</v>
      </c>
      <c r="G84" s="26">
        <f t="shared" si="21"/>
        <v>46058</v>
      </c>
      <c r="H84" s="26">
        <f t="shared" si="21"/>
        <v>46059</v>
      </c>
      <c r="I84" s="26">
        <f t="shared" si="21"/>
        <v>46060</v>
      </c>
      <c r="J84" s="26">
        <f t="shared" si="21"/>
        <v>46061</v>
      </c>
      <c r="K84" s="26">
        <f t="shared" si="21"/>
        <v>46062</v>
      </c>
      <c r="L84" s="26">
        <f t="shared" si="21"/>
        <v>46063</v>
      </c>
      <c r="M84" s="26">
        <f t="shared" si="21"/>
        <v>46064</v>
      </c>
      <c r="N84" s="26">
        <f t="shared" si="21"/>
        <v>46065</v>
      </c>
      <c r="O84" s="26">
        <f t="shared" si="21"/>
        <v>46066</v>
      </c>
      <c r="P84" s="26">
        <f t="shared" si="21"/>
        <v>46067</v>
      </c>
      <c r="Q84" s="26">
        <f t="shared" si="21"/>
        <v>46068</v>
      </c>
      <c r="R84" s="26">
        <f t="shared" si="21"/>
        <v>46069</v>
      </c>
      <c r="S84" s="26">
        <f t="shared" si="21"/>
        <v>46070</v>
      </c>
      <c r="T84" s="26">
        <f t="shared" si="21"/>
        <v>46071</v>
      </c>
      <c r="U84" s="26">
        <f t="shared" si="21"/>
        <v>46072</v>
      </c>
      <c r="V84" s="26">
        <f t="shared" si="21"/>
        <v>46073</v>
      </c>
      <c r="W84" s="26">
        <f t="shared" si="21"/>
        <v>46074</v>
      </c>
      <c r="X84" s="26">
        <f t="shared" si="21"/>
        <v>46075</v>
      </c>
      <c r="Y84" s="26">
        <f t="shared" si="21"/>
        <v>46076</v>
      </c>
      <c r="Z84" s="26">
        <f t="shared" si="21"/>
        <v>46077</v>
      </c>
      <c r="AA84" s="26">
        <f t="shared" si="21"/>
        <v>46078</v>
      </c>
      <c r="AB84" s="26">
        <f t="shared" si="21"/>
        <v>46079</v>
      </c>
      <c r="AC84" s="26">
        <f t="shared" si="21"/>
        <v>46080</v>
      </c>
      <c r="AD84" s="26">
        <f t="shared" si="21"/>
        <v>46081</v>
      </c>
      <c r="AE84" s="26">
        <f t="shared" si="21"/>
        <v>46082</v>
      </c>
      <c r="AF84" s="13" t="s">
        <v>18</v>
      </c>
      <c r="AG84" s="13" t="s">
        <v>18</v>
      </c>
      <c r="AH84" s="99"/>
      <c r="AI84" s="102"/>
      <c r="AK84" s="104"/>
      <c r="AL84" s="34" t="s">
        <v>24</v>
      </c>
      <c r="AM84" s="77">
        <f>COUNTIF(C87:AG87,"○")</f>
        <v>8</v>
      </c>
    </row>
    <row r="85" spans="2:63" ht="14.25" thickBot="1" x14ac:dyDescent="0.2">
      <c r="B85" s="6" t="s">
        <v>5</v>
      </c>
      <c r="C85" s="13" t="str">
        <f>TEXT(WEEKDAY(+C84),"aaa")</f>
        <v>日</v>
      </c>
      <c r="D85" s="13" t="str">
        <f t="shared" ref="D85:AE85" si="22">TEXT(WEEKDAY(+D84),"aaa")</f>
        <v>月</v>
      </c>
      <c r="E85" s="13" t="str">
        <f t="shared" si="22"/>
        <v>火</v>
      </c>
      <c r="F85" s="13" t="str">
        <f t="shared" si="22"/>
        <v>水</v>
      </c>
      <c r="G85" s="13" t="str">
        <f t="shared" si="22"/>
        <v>木</v>
      </c>
      <c r="H85" s="13" t="str">
        <f t="shared" si="22"/>
        <v>金</v>
      </c>
      <c r="I85" s="13" t="str">
        <f t="shared" si="22"/>
        <v>土</v>
      </c>
      <c r="J85" s="13" t="str">
        <f t="shared" si="22"/>
        <v>日</v>
      </c>
      <c r="K85" s="13" t="str">
        <f t="shared" si="22"/>
        <v>月</v>
      </c>
      <c r="L85" s="13" t="str">
        <f t="shared" si="22"/>
        <v>火</v>
      </c>
      <c r="M85" s="13" t="str">
        <f t="shared" si="22"/>
        <v>水</v>
      </c>
      <c r="N85" s="13" t="str">
        <f t="shared" si="22"/>
        <v>木</v>
      </c>
      <c r="O85" s="13" t="str">
        <f t="shared" si="22"/>
        <v>金</v>
      </c>
      <c r="P85" s="13" t="str">
        <f t="shared" si="22"/>
        <v>土</v>
      </c>
      <c r="Q85" s="13" t="str">
        <f t="shared" si="22"/>
        <v>日</v>
      </c>
      <c r="R85" s="13" t="str">
        <f t="shared" si="22"/>
        <v>月</v>
      </c>
      <c r="S85" s="13" t="str">
        <f t="shared" si="22"/>
        <v>火</v>
      </c>
      <c r="T85" s="13" t="str">
        <f t="shared" si="22"/>
        <v>水</v>
      </c>
      <c r="U85" s="13" t="str">
        <f t="shared" si="22"/>
        <v>木</v>
      </c>
      <c r="V85" s="13" t="str">
        <f t="shared" si="22"/>
        <v>金</v>
      </c>
      <c r="W85" s="13" t="str">
        <f t="shared" si="22"/>
        <v>土</v>
      </c>
      <c r="X85" s="13" t="str">
        <f t="shared" si="22"/>
        <v>日</v>
      </c>
      <c r="Y85" s="13" t="str">
        <f t="shared" si="22"/>
        <v>月</v>
      </c>
      <c r="Z85" s="13" t="str">
        <f t="shared" si="22"/>
        <v>火</v>
      </c>
      <c r="AA85" s="13" t="str">
        <f t="shared" si="22"/>
        <v>水</v>
      </c>
      <c r="AB85" s="13" t="str">
        <f t="shared" si="22"/>
        <v>木</v>
      </c>
      <c r="AC85" s="13" t="str">
        <f t="shared" si="22"/>
        <v>金</v>
      </c>
      <c r="AD85" s="13" t="str">
        <f t="shared" si="22"/>
        <v>土</v>
      </c>
      <c r="AE85" s="13" t="str">
        <f t="shared" si="22"/>
        <v>日</v>
      </c>
      <c r="AF85" s="13" t="s">
        <v>18</v>
      </c>
      <c r="AG85" s="13" t="s">
        <v>18</v>
      </c>
      <c r="AH85" s="99"/>
      <c r="AI85" s="102"/>
      <c r="AK85" s="104"/>
      <c r="AL85" s="34" t="s">
        <v>25</v>
      </c>
      <c r="AM85" s="79">
        <f>IFERROR(+AM84/AM83,"")</f>
        <v>0.27586206896551724</v>
      </c>
      <c r="AN85" s="39" t="str">
        <f>IF(AM85="","",IF(AM85&gt;=0.285,"4週8休以上",IF(AM85&gt;=0.25,"4週7休以上4週8休未満",IF(AM85&gt;=0.214,"4週6休以上4週7休未満",IF(0.214&gt;AM85,"4週6休未満")))))</f>
        <v>4週7休以上4週8休未満</v>
      </c>
    </row>
    <row r="86" spans="2:63" s="1" customFormat="1" ht="60" customHeight="1" x14ac:dyDescent="0.1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0"/>
      <c r="AI86" s="103"/>
      <c r="AK86" s="105" t="s">
        <v>4</v>
      </c>
      <c r="AL86" s="35" t="s">
        <v>16</v>
      </c>
      <c r="AM86" s="78">
        <f>COUNTIF(C88:AG88,"")+COUNTIF(C88:AG88,"●")</f>
        <v>29</v>
      </c>
      <c r="AN86" s="29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</row>
    <row r="87" spans="2:63" s="72" customFormat="1" ht="14.25" thickBot="1" x14ac:dyDescent="0.2">
      <c r="B87" s="6" t="s">
        <v>3</v>
      </c>
      <c r="C87" s="13"/>
      <c r="D87" s="13"/>
      <c r="E87" s="13" t="s">
        <v>29</v>
      </c>
      <c r="F87" s="13" t="s">
        <v>29</v>
      </c>
      <c r="G87" s="13"/>
      <c r="H87" s="13"/>
      <c r="I87" s="13"/>
      <c r="J87" s="13"/>
      <c r="K87" s="13"/>
      <c r="L87" s="13" t="s">
        <v>29</v>
      </c>
      <c r="M87" s="13" t="s">
        <v>29</v>
      </c>
      <c r="N87" s="13"/>
      <c r="O87" s="13"/>
      <c r="P87" s="13"/>
      <c r="Q87" s="13"/>
      <c r="R87" s="13"/>
      <c r="S87" s="13" t="s">
        <v>29</v>
      </c>
      <c r="T87" s="13" t="s">
        <v>29</v>
      </c>
      <c r="U87" s="13"/>
      <c r="V87" s="13"/>
      <c r="W87" s="13"/>
      <c r="X87" s="13"/>
      <c r="Y87" s="13"/>
      <c r="Z87" s="13" t="s">
        <v>29</v>
      </c>
      <c r="AA87" s="13" t="s">
        <v>29</v>
      </c>
      <c r="AB87" s="13"/>
      <c r="AC87" s="13"/>
      <c r="AD87" s="13"/>
      <c r="AE87" s="13"/>
      <c r="AF87" s="13" t="s">
        <v>18</v>
      </c>
      <c r="AG87" s="13" t="s">
        <v>18</v>
      </c>
      <c r="AH87" s="9">
        <f>COUNTIF(C87:AG87,"○")</f>
        <v>8</v>
      </c>
      <c r="AI87" s="11">
        <f>+AH87+AI80</f>
        <v>81</v>
      </c>
      <c r="AK87" s="105"/>
      <c r="AL87" s="34" t="s">
        <v>24</v>
      </c>
      <c r="AM87" s="77">
        <f>COUNTIF(C88:AG88,"●")</f>
        <v>7</v>
      </c>
      <c r="AN87" s="24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</row>
    <row r="88" spans="2:63" s="72" customFormat="1" ht="14.25" thickBot="1" x14ac:dyDescent="0.2">
      <c r="B88" s="7" t="s">
        <v>4</v>
      </c>
      <c r="C88" s="15"/>
      <c r="D88" s="15"/>
      <c r="E88" s="15" t="s">
        <v>7</v>
      </c>
      <c r="F88" s="15" t="s">
        <v>7</v>
      </c>
      <c r="G88" s="15"/>
      <c r="H88" s="15"/>
      <c r="I88" s="15"/>
      <c r="J88" s="15"/>
      <c r="K88" s="15"/>
      <c r="L88" s="15" t="s">
        <v>7</v>
      </c>
      <c r="M88" s="15" t="s">
        <v>7</v>
      </c>
      <c r="N88" s="15"/>
      <c r="O88" s="15"/>
      <c r="P88" s="15"/>
      <c r="Q88" s="15"/>
      <c r="R88" s="15"/>
      <c r="S88" s="15" t="s">
        <v>7</v>
      </c>
      <c r="T88" s="15" t="s">
        <v>7</v>
      </c>
      <c r="U88" s="15"/>
      <c r="V88" s="15"/>
      <c r="W88" s="15"/>
      <c r="X88" s="15"/>
      <c r="Y88" s="15"/>
      <c r="Z88" s="15"/>
      <c r="AA88" s="15" t="s">
        <v>7</v>
      </c>
      <c r="AB88" s="15"/>
      <c r="AC88" s="15"/>
      <c r="AD88" s="15"/>
      <c r="AE88" s="15"/>
      <c r="AF88" s="15" t="s">
        <v>18</v>
      </c>
      <c r="AG88" s="42" t="s">
        <v>18</v>
      </c>
      <c r="AH88" s="10">
        <f>COUNTIF(C88:AG88,"●")</f>
        <v>7</v>
      </c>
      <c r="AI88" s="12">
        <f>+AH88+AI81</f>
        <v>80</v>
      </c>
      <c r="AK88" s="105"/>
      <c r="AL88" s="34" t="s">
        <v>25</v>
      </c>
      <c r="AM88" s="79">
        <f>IFERROR(+AM87/AM86,"")</f>
        <v>0.2413793103448276</v>
      </c>
      <c r="AN88" s="39" t="str">
        <f>IF(AM88="","",IF(AM88&gt;=0.285,"4週8休以上",IF(AM88&gt;=0.25,"4週7休以上4週8休未満",IF(AM88&gt;=0.214,"4週6休以上4週7休未満",IF(0.214&gt;AM88,"4週6休未満")))))</f>
        <v>4週6休以上4週7休未満</v>
      </c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</row>
    <row r="89" spans="2:63" ht="14.25" thickBot="1" x14ac:dyDescent="0.2">
      <c r="AM89" s="21"/>
    </row>
    <row r="90" spans="2:63" ht="13.5" customHeight="1" x14ac:dyDescent="0.15">
      <c r="B90" s="5" t="s">
        <v>1</v>
      </c>
      <c r="C90" s="96">
        <f>C83+MONTH(1)</f>
        <v>3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8" t="s">
        <v>12</v>
      </c>
      <c r="AI90" s="101" t="s">
        <v>13</v>
      </c>
      <c r="AK90" s="104" t="s">
        <v>3</v>
      </c>
      <c r="AL90" s="36" t="s">
        <v>16</v>
      </c>
      <c r="AM90" s="37">
        <f>COUNTIF(C94:AG94,"")+COUNTIF(C94:AG94,"○")</f>
        <v>4</v>
      </c>
    </row>
    <row r="91" spans="2:63" ht="14.25" thickBot="1" x14ac:dyDescent="0.2">
      <c r="B91" s="6" t="s">
        <v>2</v>
      </c>
      <c r="C91" s="26">
        <f>DATE($M$6+1,C90,1)</f>
        <v>46082</v>
      </c>
      <c r="D91" s="26">
        <f>C91+1</f>
        <v>46083</v>
      </c>
      <c r="E91" s="26">
        <f t="shared" ref="E91:AG91" si="23">D91+1</f>
        <v>46084</v>
      </c>
      <c r="F91" s="26">
        <f t="shared" si="23"/>
        <v>46085</v>
      </c>
      <c r="G91" s="26">
        <f t="shared" si="23"/>
        <v>46086</v>
      </c>
      <c r="H91" s="26">
        <f t="shared" si="23"/>
        <v>46087</v>
      </c>
      <c r="I91" s="26">
        <f t="shared" si="23"/>
        <v>46088</v>
      </c>
      <c r="J91" s="26">
        <f t="shared" si="23"/>
        <v>46089</v>
      </c>
      <c r="K91" s="26">
        <f t="shared" si="23"/>
        <v>46090</v>
      </c>
      <c r="L91" s="26">
        <f t="shared" si="23"/>
        <v>46091</v>
      </c>
      <c r="M91" s="26">
        <f t="shared" si="23"/>
        <v>46092</v>
      </c>
      <c r="N91" s="26">
        <f t="shared" si="23"/>
        <v>46093</v>
      </c>
      <c r="O91" s="26">
        <f t="shared" si="23"/>
        <v>46094</v>
      </c>
      <c r="P91" s="26">
        <f t="shared" si="23"/>
        <v>46095</v>
      </c>
      <c r="Q91" s="26">
        <f t="shared" si="23"/>
        <v>46096</v>
      </c>
      <c r="R91" s="26">
        <f t="shared" si="23"/>
        <v>46097</v>
      </c>
      <c r="S91" s="26">
        <f t="shared" si="23"/>
        <v>46098</v>
      </c>
      <c r="T91" s="26">
        <f t="shared" si="23"/>
        <v>46099</v>
      </c>
      <c r="U91" s="26">
        <f t="shared" si="23"/>
        <v>46100</v>
      </c>
      <c r="V91" s="26">
        <f t="shared" si="23"/>
        <v>46101</v>
      </c>
      <c r="W91" s="26">
        <f t="shared" si="23"/>
        <v>46102</v>
      </c>
      <c r="X91" s="26">
        <f t="shared" si="23"/>
        <v>46103</v>
      </c>
      <c r="Y91" s="26">
        <f t="shared" si="23"/>
        <v>46104</v>
      </c>
      <c r="Z91" s="26">
        <f t="shared" si="23"/>
        <v>46105</v>
      </c>
      <c r="AA91" s="26">
        <f t="shared" si="23"/>
        <v>46106</v>
      </c>
      <c r="AB91" s="26">
        <f t="shared" si="23"/>
        <v>46107</v>
      </c>
      <c r="AC91" s="26">
        <f t="shared" si="23"/>
        <v>46108</v>
      </c>
      <c r="AD91" s="26">
        <f t="shared" si="23"/>
        <v>46109</v>
      </c>
      <c r="AE91" s="26">
        <f t="shared" si="23"/>
        <v>46110</v>
      </c>
      <c r="AF91" s="26">
        <f t="shared" si="23"/>
        <v>46111</v>
      </c>
      <c r="AG91" s="26">
        <f t="shared" si="23"/>
        <v>46112</v>
      </c>
      <c r="AH91" s="99"/>
      <c r="AI91" s="102"/>
      <c r="AK91" s="104"/>
      <c r="AL91" s="34" t="s">
        <v>24</v>
      </c>
      <c r="AM91" s="77">
        <f>COUNTIF(C94:AG94,"○")</f>
        <v>2</v>
      </c>
    </row>
    <row r="92" spans="2:63" ht="14.25" thickBot="1" x14ac:dyDescent="0.2">
      <c r="B92" s="6" t="s">
        <v>5</v>
      </c>
      <c r="C92" s="13" t="str">
        <f>TEXT(WEEKDAY(+C91),"aaa")</f>
        <v>日</v>
      </c>
      <c r="D92" s="13" t="str">
        <f t="shared" ref="D92:AG92" si="24">TEXT(WEEKDAY(+D91),"aaa")</f>
        <v>月</v>
      </c>
      <c r="E92" s="13" t="str">
        <f t="shared" si="24"/>
        <v>火</v>
      </c>
      <c r="F92" s="13" t="str">
        <f t="shared" si="24"/>
        <v>水</v>
      </c>
      <c r="G92" s="13" t="str">
        <f t="shared" si="24"/>
        <v>木</v>
      </c>
      <c r="H92" s="13" t="str">
        <f t="shared" si="24"/>
        <v>金</v>
      </c>
      <c r="I92" s="13" t="str">
        <f t="shared" si="24"/>
        <v>土</v>
      </c>
      <c r="J92" s="13" t="str">
        <f t="shared" si="24"/>
        <v>日</v>
      </c>
      <c r="K92" s="13" t="str">
        <f t="shared" si="24"/>
        <v>月</v>
      </c>
      <c r="L92" s="13" t="str">
        <f t="shared" si="24"/>
        <v>火</v>
      </c>
      <c r="M92" s="13" t="str">
        <f t="shared" si="24"/>
        <v>水</v>
      </c>
      <c r="N92" s="13" t="str">
        <f t="shared" si="24"/>
        <v>木</v>
      </c>
      <c r="O92" s="13" t="str">
        <f t="shared" si="24"/>
        <v>金</v>
      </c>
      <c r="P92" s="13" t="str">
        <f t="shared" si="24"/>
        <v>土</v>
      </c>
      <c r="Q92" s="13" t="str">
        <f t="shared" si="24"/>
        <v>日</v>
      </c>
      <c r="R92" s="13" t="str">
        <f t="shared" si="24"/>
        <v>月</v>
      </c>
      <c r="S92" s="13" t="str">
        <f t="shared" si="24"/>
        <v>火</v>
      </c>
      <c r="T92" s="13" t="str">
        <f t="shared" si="24"/>
        <v>水</v>
      </c>
      <c r="U92" s="13" t="str">
        <f t="shared" si="24"/>
        <v>木</v>
      </c>
      <c r="V92" s="13" t="str">
        <f t="shared" si="24"/>
        <v>金</v>
      </c>
      <c r="W92" s="13" t="str">
        <f t="shared" si="24"/>
        <v>土</v>
      </c>
      <c r="X92" s="13" t="str">
        <f t="shared" si="24"/>
        <v>日</v>
      </c>
      <c r="Y92" s="13" t="str">
        <f t="shared" si="24"/>
        <v>月</v>
      </c>
      <c r="Z92" s="13" t="str">
        <f t="shared" si="24"/>
        <v>火</v>
      </c>
      <c r="AA92" s="13" t="str">
        <f t="shared" si="24"/>
        <v>水</v>
      </c>
      <c r="AB92" s="13" t="str">
        <f t="shared" si="24"/>
        <v>木</v>
      </c>
      <c r="AC92" s="13" t="str">
        <f t="shared" si="24"/>
        <v>金</v>
      </c>
      <c r="AD92" s="13" t="str">
        <f t="shared" si="24"/>
        <v>土</v>
      </c>
      <c r="AE92" s="13" t="str">
        <f t="shared" si="24"/>
        <v>日</v>
      </c>
      <c r="AF92" s="13" t="str">
        <f t="shared" si="24"/>
        <v>月</v>
      </c>
      <c r="AG92" s="13" t="str">
        <f t="shared" si="24"/>
        <v>火</v>
      </c>
      <c r="AH92" s="99"/>
      <c r="AI92" s="102"/>
      <c r="AK92" s="104"/>
      <c r="AL92" s="34" t="s">
        <v>25</v>
      </c>
      <c r="AM92" s="79">
        <f>IFERROR(+AM91/AM90,"")</f>
        <v>0.5</v>
      </c>
      <c r="AN92" s="39" t="str">
        <f>IF(AM92="","",IF(AM92&gt;=0.285,"4週8休以上",IF(AM92&gt;=0.25,"4週7休以上4週8休未満",IF(AM92&gt;=0.214,"4週6休以上4週7休未満",IF(0.214&gt;AM92,"4週6休未満")))))</f>
        <v>4週8休以上</v>
      </c>
    </row>
    <row r="93" spans="2:63" s="1" customFormat="1" ht="60" customHeight="1" x14ac:dyDescent="0.15">
      <c r="B93" s="8" t="s">
        <v>6</v>
      </c>
      <c r="C93" s="14"/>
      <c r="D93" s="14"/>
      <c r="E93" s="17"/>
      <c r="F93" s="18" t="s">
        <v>19</v>
      </c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6" t="s">
        <v>10</v>
      </c>
      <c r="W93" s="14"/>
      <c r="X93" s="14" t="s">
        <v>15</v>
      </c>
      <c r="Y93" s="14"/>
      <c r="Z93" s="14"/>
      <c r="AA93" s="14"/>
      <c r="AB93" s="14"/>
      <c r="AC93" s="14"/>
      <c r="AD93" s="14"/>
      <c r="AE93" s="14"/>
      <c r="AF93" s="14"/>
      <c r="AG93" s="14"/>
      <c r="AH93" s="100"/>
      <c r="AI93" s="103"/>
      <c r="AK93" s="105" t="s">
        <v>4</v>
      </c>
      <c r="AL93" s="35" t="s">
        <v>16</v>
      </c>
      <c r="AM93" s="78">
        <f>COUNTIF(C95:AG95,"")+COUNTIF(C95:AG95,"●")</f>
        <v>4</v>
      </c>
      <c r="AN93" s="29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</row>
    <row r="94" spans="2:63" s="72" customFormat="1" ht="14.25" thickBot="1" x14ac:dyDescent="0.2">
      <c r="B94" s="6" t="s">
        <v>3</v>
      </c>
      <c r="C94" s="13"/>
      <c r="D94" s="13" t="s">
        <v>29</v>
      </c>
      <c r="E94" s="13" t="s">
        <v>29</v>
      </c>
      <c r="F94" s="13"/>
      <c r="G94" s="13" t="s">
        <v>27</v>
      </c>
      <c r="H94" s="13" t="s">
        <v>27</v>
      </c>
      <c r="I94" s="13" t="s">
        <v>27</v>
      </c>
      <c r="J94" s="13" t="s">
        <v>27</v>
      </c>
      <c r="K94" s="13" t="s">
        <v>27</v>
      </c>
      <c r="L94" s="13" t="s">
        <v>27</v>
      </c>
      <c r="M94" s="13" t="s">
        <v>27</v>
      </c>
      <c r="N94" s="13" t="s">
        <v>27</v>
      </c>
      <c r="O94" s="13" t="s">
        <v>27</v>
      </c>
      <c r="P94" s="13" t="s">
        <v>27</v>
      </c>
      <c r="Q94" s="13" t="s">
        <v>27</v>
      </c>
      <c r="R94" s="13" t="s">
        <v>27</v>
      </c>
      <c r="S94" s="13" t="s">
        <v>27</v>
      </c>
      <c r="T94" s="13" t="s">
        <v>27</v>
      </c>
      <c r="U94" s="13" t="s">
        <v>27</v>
      </c>
      <c r="V94" s="13" t="s">
        <v>27</v>
      </c>
      <c r="W94" s="13" t="s">
        <v>27</v>
      </c>
      <c r="X94" s="13" t="s">
        <v>27</v>
      </c>
      <c r="Y94" s="13" t="s">
        <v>27</v>
      </c>
      <c r="Z94" s="13" t="s">
        <v>27</v>
      </c>
      <c r="AA94" s="13" t="s">
        <v>27</v>
      </c>
      <c r="AB94" s="13" t="s">
        <v>27</v>
      </c>
      <c r="AC94" s="13" t="s">
        <v>27</v>
      </c>
      <c r="AD94" s="13" t="s">
        <v>27</v>
      </c>
      <c r="AE94" s="13" t="s">
        <v>27</v>
      </c>
      <c r="AF94" s="13" t="s">
        <v>27</v>
      </c>
      <c r="AG94" s="13" t="s">
        <v>27</v>
      </c>
      <c r="AH94" s="9">
        <f>COUNTIF(C94:AG94,"○")</f>
        <v>2</v>
      </c>
      <c r="AI94" s="11">
        <f>+AH94+AI87</f>
        <v>83</v>
      </c>
      <c r="AK94" s="105"/>
      <c r="AL94" s="34" t="s">
        <v>24</v>
      </c>
      <c r="AM94" s="77">
        <f>COUNTIF(C95:AG95,"●")</f>
        <v>3</v>
      </c>
      <c r="AN94" s="24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</row>
    <row r="95" spans="2:63" s="72" customFormat="1" ht="14.25" thickBot="1" x14ac:dyDescent="0.2">
      <c r="B95" s="7" t="s">
        <v>4</v>
      </c>
      <c r="C95" s="15" t="s">
        <v>7</v>
      </c>
      <c r="D95" s="15" t="s">
        <v>7</v>
      </c>
      <c r="E95" s="15" t="s">
        <v>7</v>
      </c>
      <c r="F95" s="15"/>
      <c r="G95" s="15" t="s">
        <v>27</v>
      </c>
      <c r="H95" s="15" t="s">
        <v>27</v>
      </c>
      <c r="I95" s="15" t="s">
        <v>27</v>
      </c>
      <c r="J95" s="15" t="s">
        <v>27</v>
      </c>
      <c r="K95" s="15" t="s">
        <v>27</v>
      </c>
      <c r="L95" s="15" t="s">
        <v>27</v>
      </c>
      <c r="M95" s="15" t="s">
        <v>27</v>
      </c>
      <c r="N95" s="15" t="s">
        <v>27</v>
      </c>
      <c r="O95" s="15" t="s">
        <v>27</v>
      </c>
      <c r="P95" s="15" t="s">
        <v>27</v>
      </c>
      <c r="Q95" s="15" t="s">
        <v>27</v>
      </c>
      <c r="R95" s="15" t="s">
        <v>27</v>
      </c>
      <c r="S95" s="15" t="s">
        <v>27</v>
      </c>
      <c r="T95" s="15" t="s">
        <v>27</v>
      </c>
      <c r="U95" s="15" t="s">
        <v>27</v>
      </c>
      <c r="V95" s="15" t="s">
        <v>27</v>
      </c>
      <c r="W95" s="15" t="s">
        <v>27</v>
      </c>
      <c r="X95" s="15" t="s">
        <v>27</v>
      </c>
      <c r="Y95" s="15" t="s">
        <v>27</v>
      </c>
      <c r="Z95" s="15" t="s">
        <v>27</v>
      </c>
      <c r="AA95" s="15" t="s">
        <v>27</v>
      </c>
      <c r="AB95" s="15" t="s">
        <v>27</v>
      </c>
      <c r="AC95" s="15" t="s">
        <v>27</v>
      </c>
      <c r="AD95" s="15" t="s">
        <v>27</v>
      </c>
      <c r="AE95" s="15" t="s">
        <v>27</v>
      </c>
      <c r="AF95" s="15" t="s">
        <v>27</v>
      </c>
      <c r="AG95" s="15" t="s">
        <v>27</v>
      </c>
      <c r="AH95" s="10">
        <f>COUNTIF(C95:AG95,"●")</f>
        <v>3</v>
      </c>
      <c r="AI95" s="12">
        <f>+AH95+AI88</f>
        <v>83</v>
      </c>
      <c r="AK95" s="105"/>
      <c r="AL95" s="34" t="s">
        <v>25</v>
      </c>
      <c r="AM95" s="79">
        <f>IFERROR(+AM94/AM93,"")</f>
        <v>0.75</v>
      </c>
      <c r="AN95" s="39" t="str">
        <f>IF(AM95="","",IF(AM95&gt;=0.285,"4週8休以上",IF(AM95&gt;=0.25,"4週7休以上4週8休未満",IF(AM95&gt;=0.214,"4週6休以上4週7休未満",IF(0.214&gt;AM95,"4週6休未満")))))</f>
        <v>4週8休以上</v>
      </c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</row>
    <row r="96" spans="2:63" ht="24" customHeight="1" thickBot="1" x14ac:dyDescent="0.2">
      <c r="AM96" s="21"/>
    </row>
    <row r="97" spans="2:63" ht="11.25" customHeight="1" x14ac:dyDescent="0.1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6"/>
      <c r="AK97" s="43"/>
      <c r="AL97" s="43"/>
      <c r="AM97" s="74"/>
      <c r="AN97" s="74"/>
      <c r="AO97" s="44"/>
    </row>
    <row r="98" spans="2:63" ht="21.75" customHeight="1" x14ac:dyDescent="0.15">
      <c r="B98" s="19" t="s">
        <v>20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7"/>
      <c r="AK98" s="51" t="s">
        <v>41</v>
      </c>
      <c r="AL98" s="51"/>
      <c r="AM98" s="41"/>
      <c r="AN98" s="41"/>
      <c r="AO98" s="75"/>
    </row>
    <row r="99" spans="2:63" ht="20.100000000000001" customHeight="1" x14ac:dyDescent="0.15">
      <c r="B99" s="113" t="s">
        <v>21</v>
      </c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87"/>
      <c r="AK99" s="112" t="s">
        <v>39</v>
      </c>
      <c r="AL99" s="84" t="s">
        <v>32</v>
      </c>
      <c r="AM99" s="80">
        <f>SUM(AM13,AM20,AM27,AM34,AM41,AM48,AM55,AM62,AM69,AM76,AM83,AM90)</f>
        <v>291</v>
      </c>
      <c r="AN99" s="41"/>
      <c r="AO99" s="75"/>
    </row>
    <row r="100" spans="2:63" ht="20.100000000000001" customHeight="1" x14ac:dyDescent="0.15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45"/>
      <c r="AK100" s="112"/>
      <c r="AL100" s="84" t="s">
        <v>36</v>
      </c>
      <c r="AM100" s="80">
        <f>SUM(AM14,AM21,AM28,AM35,AM42,AM49,AM56,AM63,AM70,AM77,AM84,AM91)</f>
        <v>83</v>
      </c>
      <c r="AN100" s="41"/>
      <c r="AO100" s="46"/>
    </row>
    <row r="101" spans="2:63" ht="20.100000000000001" customHeight="1" x14ac:dyDescent="0.15">
      <c r="B101" s="71" t="s">
        <v>22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8"/>
      <c r="AK101" s="112"/>
      <c r="AL101" s="85" t="s">
        <v>25</v>
      </c>
      <c r="AM101" s="79">
        <f>IFERROR(+AM100/AM99,"")</f>
        <v>0.28522336769759449</v>
      </c>
      <c r="AN101" s="83" t="str">
        <f>IF(AM101="","",IF(AM101&gt;=0.285,"4週8休以上",IF(AM101&gt;=0.25,"4週7休以上4週8休未満",IF(AM101&gt;=0.214,"4週6休以上4週7休未満",IF(0.214&gt;AM101,"4週6休未満")))))</f>
        <v>4週8休以上</v>
      </c>
      <c r="AO101" s="46"/>
    </row>
    <row r="102" spans="2:63" ht="20.100000000000001" customHeight="1" x14ac:dyDescent="0.15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89"/>
      <c r="AK102" s="112" t="s">
        <v>40</v>
      </c>
      <c r="AL102" s="84" t="s">
        <v>32</v>
      </c>
      <c r="AM102" s="80">
        <f>SUM(AM16,AM23,AM30,AM37,AM44,AM51,AM58,AM65,AM72,AM79,AM86,AM93)</f>
        <v>291</v>
      </c>
      <c r="AN102" s="41"/>
      <c r="AO102" s="46"/>
    </row>
    <row r="103" spans="2:63" ht="20.100000000000001" customHeight="1" x14ac:dyDescent="0.15">
      <c r="AJ103" s="45"/>
      <c r="AK103" s="112"/>
      <c r="AL103" s="84" t="s">
        <v>36</v>
      </c>
      <c r="AM103" s="80">
        <f>SUM(AM17,AM24,AM31,AM38,AM45,AM52,AM59,AM66,AM73,AM80,AM87,AM94)</f>
        <v>83</v>
      </c>
      <c r="AN103" s="41"/>
      <c r="AO103" s="46"/>
    </row>
    <row r="104" spans="2:63" ht="20.100000000000001" customHeight="1" x14ac:dyDescent="0.15">
      <c r="AJ104" s="45"/>
      <c r="AK104" s="112"/>
      <c r="AL104" s="85" t="s">
        <v>25</v>
      </c>
      <c r="AM104" s="79">
        <f>IFERROR(+AM103/AM102,"")</f>
        <v>0.28522336769759449</v>
      </c>
      <c r="AN104" s="83" t="str">
        <f>IF(AM104="","",IF(AM104&gt;=0.285,"4週8休以上",IF(AM104&gt;=0.25,"4週7休以上4週8休未満",IF(AM104&gt;=0.214,"4週6休以上4週7休未満",IF(0.214&gt;AM104,"4週6休未満")))))</f>
        <v>4週8休以上</v>
      </c>
      <c r="AO104" s="46"/>
    </row>
    <row r="105" spans="2:63" s="21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90"/>
      <c r="AL105" s="90"/>
      <c r="AM105" s="90"/>
      <c r="AN105" s="91"/>
      <c r="AO105" s="48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2:63" s="21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13" spans="2:2" s="54" customFormat="1" x14ac:dyDescent="0.15"/>
    <row r="114" spans="2:2" s="54" customFormat="1" x14ac:dyDescent="0.15"/>
    <row r="115" spans="2:2" s="54" customFormat="1" x14ac:dyDescent="0.15">
      <c r="B115" s="93" t="s">
        <v>23</v>
      </c>
    </row>
    <row r="116" spans="2:2" s="54" customFormat="1" x14ac:dyDescent="0.15"/>
    <row r="117" spans="2:2" s="54" customFormat="1" x14ac:dyDescent="0.15"/>
    <row r="118" spans="2:2" s="54" customFormat="1" x14ac:dyDescent="0.15"/>
    <row r="119" spans="2:2" s="54" customFormat="1" x14ac:dyDescent="0.15"/>
    <row r="120" spans="2:2" s="54" customFormat="1" x14ac:dyDescent="0.15"/>
    <row r="121" spans="2:2" s="54" customFormat="1" x14ac:dyDescent="0.15"/>
    <row r="122" spans="2:2" s="54" customFormat="1" x14ac:dyDescent="0.15"/>
    <row r="123" spans="2:2" s="54" customFormat="1" x14ac:dyDescent="0.15"/>
    <row r="124" spans="2:2" s="54" customFormat="1" x14ac:dyDescent="0.15"/>
    <row r="125" spans="2:2" s="54" customFormat="1" x14ac:dyDescent="0.15"/>
    <row r="126" spans="2:2" s="54" customFormat="1" x14ac:dyDescent="0.15"/>
    <row r="127" spans="2:2" s="54" customFormat="1" x14ac:dyDescent="0.15"/>
    <row r="128" spans="2:2" s="54" customFormat="1" x14ac:dyDescent="0.15"/>
    <row r="129" s="54" customFormat="1" x14ac:dyDescent="0.15"/>
    <row r="130" s="54" customFormat="1" x14ac:dyDescent="0.15"/>
    <row r="131" s="54" customFormat="1" x14ac:dyDescent="0.15"/>
    <row r="132" s="54" customFormat="1" x14ac:dyDescent="0.15"/>
  </sheetData>
  <mergeCells count="66"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  <mergeCell ref="G6:J6"/>
    <mergeCell ref="M6:P6"/>
    <mergeCell ref="G7:J7"/>
    <mergeCell ref="C13:AG13"/>
    <mergeCell ref="AH13:AH16"/>
    <mergeCell ref="C34:AG34"/>
    <mergeCell ref="AH34:AH37"/>
    <mergeCell ref="AI34:AI37"/>
    <mergeCell ref="AK34:AK36"/>
    <mergeCell ref="AK37:AK39"/>
    <mergeCell ref="C41:AG41"/>
    <mergeCell ref="AH41:AH44"/>
    <mergeCell ref="AI41:AI44"/>
    <mergeCell ref="AK41:AK43"/>
    <mergeCell ref="AK44:AK46"/>
    <mergeCell ref="C48:AG48"/>
    <mergeCell ref="AH48:AH51"/>
    <mergeCell ref="AI48:AI51"/>
    <mergeCell ref="AK48:AK50"/>
    <mergeCell ref="AK51:AK53"/>
    <mergeCell ref="C55:AG55"/>
    <mergeCell ref="AH55:AH58"/>
    <mergeCell ref="AI55:AI58"/>
    <mergeCell ref="AK55:AK57"/>
    <mergeCell ref="AK58:AK60"/>
    <mergeCell ref="C62:AG62"/>
    <mergeCell ref="AH62:AH65"/>
    <mergeCell ref="AI62:AI65"/>
    <mergeCell ref="AK62:AK64"/>
    <mergeCell ref="AK65:AK67"/>
    <mergeCell ref="C69:AG69"/>
    <mergeCell ref="AH69:AH72"/>
    <mergeCell ref="AI69:AI72"/>
    <mergeCell ref="AK69:AK71"/>
    <mergeCell ref="AK72:AK74"/>
    <mergeCell ref="C76:AG76"/>
    <mergeCell ref="AH76:AH79"/>
    <mergeCell ref="AI76:AI79"/>
    <mergeCell ref="AK76:AK78"/>
    <mergeCell ref="AK79:AK81"/>
    <mergeCell ref="C83:AG83"/>
    <mergeCell ref="AH83:AH86"/>
    <mergeCell ref="AI83:AI86"/>
    <mergeCell ref="AK83:AK85"/>
    <mergeCell ref="AK86:AK88"/>
    <mergeCell ref="C90:AG90"/>
    <mergeCell ref="AH90:AH93"/>
    <mergeCell ref="AI90:AI93"/>
    <mergeCell ref="AK90:AK92"/>
    <mergeCell ref="AK93:AK95"/>
  </mergeCells>
  <phoneticPr fontId="1"/>
  <conditionalFormatting sqref="K6">
    <cfRule type="cellIs" dxfId="50" priority="124" operator="equal">
      <formula>"雨"</formula>
    </cfRule>
    <cfRule type="cellIs" dxfId="49" priority="125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48" priority="122" operator="containsText" text="日">
      <formula>NOT(ISERROR(SEARCH("日",C9)))</formula>
    </cfRule>
    <cfRule type="containsText" dxfId="47" priority="123" operator="containsText" text="土">
      <formula>NOT(ISERROR(SEARCH("土",C9)))</formula>
    </cfRule>
  </conditionalFormatting>
  <conditionalFormatting sqref="AE8">
    <cfRule type="containsText" dxfId="46" priority="120" operator="containsText" text="日">
      <formula>NOT(ISERROR(SEARCH("日",AE8)))</formula>
    </cfRule>
    <cfRule type="containsText" dxfId="45" priority="121" operator="containsText" text="土">
      <formula>NOT(ISERROR(SEARCH("土",AE8)))</formula>
    </cfRule>
  </conditionalFormatting>
  <conditionalFormatting sqref="AN2 AN105:AN1048576 AN10:AN100">
    <cfRule type="containsText" dxfId="44" priority="119" operator="containsText" text="4週8休以上">
      <formula>NOT(ISERROR(SEARCH("4週8休以上",AN2)))</formula>
    </cfRule>
  </conditionalFormatting>
  <conditionalFormatting sqref="AK2:AO2 AO100:AO1048576 AK105:AN1048576 AK99 AM98:AO98 AK1:AM1 AO1 AK102 AK10:AO97 AL99:AN101">
    <cfRule type="containsText" dxfId="43" priority="113" operator="containsText" text="4週6休未満">
      <formula>NOT(ISERROR(SEARCH("4週6休未満",AK1)))</formula>
    </cfRule>
    <cfRule type="containsText" dxfId="42" priority="114" operator="containsText" text="4週6休以上4週7休未満">
      <formula>NOT(ISERROR(SEARCH("4週6休以上4週7休未満",AK1)))</formula>
    </cfRule>
    <cfRule type="containsText" dxfId="41" priority="115" operator="containsText" text="4週8休以上">
      <formula>NOT(ISERROR(SEARCH("4週8休以上",AK1)))</formula>
    </cfRule>
    <cfRule type="containsText" dxfId="40" priority="116" operator="containsText" text="4週7休以上4週8休未満">
      <formula>NOT(ISERROR(SEARCH("4週7休以上4週8休未満",AK1)))</formula>
    </cfRule>
  </conditionalFormatting>
  <conditionalFormatting sqref="AF87:AF88">
    <cfRule type="containsText" dxfId="39" priority="111" operator="containsText" text="日">
      <formula>NOT(ISERROR(SEARCH("日",AF87)))</formula>
    </cfRule>
    <cfRule type="containsText" dxfId="38" priority="112" operator="containsText" text="土">
      <formula>NOT(ISERROR(SEARCH("土",AF87)))</formula>
    </cfRule>
  </conditionalFormatting>
  <conditionalFormatting sqref="AG87:AG88">
    <cfRule type="containsText" dxfId="37" priority="109" operator="containsText" text="日">
      <formula>NOT(ISERROR(SEARCH("日",AG87)))</formula>
    </cfRule>
    <cfRule type="containsText" dxfId="36" priority="110" operator="containsText" text="土">
      <formula>NOT(ISERROR(SEARCH("土",AG87)))</formula>
    </cfRule>
  </conditionalFormatting>
  <conditionalFormatting sqref="AA9">
    <cfRule type="containsText" dxfId="35" priority="42" operator="containsText" text="日">
      <formula>NOT(ISERROR(SEARCH("日",AA9)))</formula>
    </cfRule>
    <cfRule type="containsText" dxfId="34" priority="43" operator="containsText" text="土">
      <formula>NOT(ISERROR(SEARCH("土",AA9)))</formula>
    </cfRule>
  </conditionalFormatting>
  <conditionalFormatting sqref="AA10:AA11">
    <cfRule type="containsText" dxfId="33" priority="40" operator="containsText" text="日">
      <formula>NOT(ISERROR(SEARCH("日",AA10)))</formula>
    </cfRule>
    <cfRule type="containsText" dxfId="32" priority="41" operator="containsText" text="土">
      <formula>NOT(ISERROR(SEARCH("土",AA10)))</formula>
    </cfRule>
  </conditionalFormatting>
  <conditionalFormatting sqref="G6">
    <cfRule type="cellIs" dxfId="31" priority="38" operator="equal">
      <formula>"雨"</formula>
    </cfRule>
    <cfRule type="cellIs" dxfId="30" priority="39" operator="equal">
      <formula>"休"</formula>
    </cfRule>
  </conditionalFormatting>
  <conditionalFormatting sqref="AN7">
    <cfRule type="containsText" dxfId="29" priority="37" operator="containsText" text="4週8休以上">
      <formula>NOT(ISERROR(SEARCH("4週8休以上",AN7)))</formula>
    </cfRule>
  </conditionalFormatting>
  <conditionalFormatting sqref="AK7:AO7">
    <cfRule type="containsText" dxfId="28" priority="32" operator="containsText" text="4週6休未満">
      <formula>NOT(ISERROR(SEARCH("4週6休未満",AK7)))</formula>
    </cfRule>
    <cfRule type="containsText" dxfId="27" priority="33" operator="containsText" text="4週6休以上4週7休未満">
      <formula>NOT(ISERROR(SEARCH("4週6休以上4週7休未満",AK7)))</formula>
    </cfRule>
    <cfRule type="containsText" dxfId="26" priority="34" operator="containsText" text="4週8休以上">
      <formula>NOT(ISERROR(SEARCH("4週8休以上",AK7)))</formula>
    </cfRule>
    <cfRule type="containsText" dxfId="25" priority="35" operator="containsText" text="4週7休以上4週8休未満">
      <formula>NOT(ISERROR(SEARCH("4週7休以上4週8休未満",AK7)))</formula>
    </cfRule>
  </conditionalFormatting>
  <conditionalFormatting sqref="AN8">
    <cfRule type="containsText" dxfId="24" priority="31" operator="containsText" text="4週8休以上">
      <formula>NOT(ISERROR(SEARCH("4週8休以上",AN8)))</formula>
    </cfRule>
  </conditionalFormatting>
  <conditionalFormatting sqref="AK8:AO8 AK9">
    <cfRule type="containsText" dxfId="23" priority="26" operator="containsText" text="4週6休未満">
      <formula>NOT(ISERROR(SEARCH("4週6休未満",AK8)))</formula>
    </cfRule>
    <cfRule type="containsText" dxfId="22" priority="27" operator="containsText" text="4週6休以上4週7休未満">
      <formula>NOT(ISERROR(SEARCH("4週6休以上4週7休未満",AK8)))</formula>
    </cfRule>
    <cfRule type="containsText" dxfId="21" priority="28" operator="containsText" text="4週8休以上">
      <formula>NOT(ISERROR(SEARCH("4週8休以上",AK8)))</formula>
    </cfRule>
    <cfRule type="containsText" dxfId="20" priority="29" operator="containsText" text="4週7休以上4週8休未満">
      <formula>NOT(ISERROR(SEARCH("4週7休以上4週8休未満",AK8)))</formula>
    </cfRule>
  </conditionalFormatting>
  <conditionalFormatting sqref="AN101">
    <cfRule type="containsText" dxfId="19" priority="25" operator="containsText" text="4週8休以上">
      <formula>NOT(ISERROR(SEARCH("4週8休以上",AN101)))</formula>
    </cfRule>
  </conditionalFormatting>
  <conditionalFormatting sqref="AN3">
    <cfRule type="containsText" dxfId="18" priority="20" operator="containsText" text="4週8休以上">
      <formula>NOT(ISERROR(SEARCH("4週8休以上",AN3)))</formula>
    </cfRule>
  </conditionalFormatting>
  <conditionalFormatting sqref="AK3:AO3 AK4">
    <cfRule type="containsText" dxfId="17" priority="15" operator="containsText" text="4週6休未満">
      <formula>NOT(ISERROR(SEARCH("4週6休未満",AK3)))</formula>
    </cfRule>
    <cfRule type="containsText" dxfId="16" priority="16" operator="containsText" text="4週6休以上4週7休未満">
      <formula>NOT(ISERROR(SEARCH("4週6休以上4週7休未満",AK3)))</formula>
    </cfRule>
    <cfRule type="containsText" dxfId="15" priority="17" operator="containsText" text="4週8休以上">
      <formula>NOT(ISERROR(SEARCH("4週8休以上",AK3)))</formula>
    </cfRule>
    <cfRule type="containsText" dxfId="14" priority="18" operator="containsText" text="4週7休以上4週8休未満">
      <formula>NOT(ISERROR(SEARCH("4週7休以上4週8休未満",AK3)))</formula>
    </cfRule>
  </conditionalFormatting>
  <conditionalFormatting sqref="AN104">
    <cfRule type="containsText" dxfId="13" priority="9" operator="containsText" text="4週8休以上">
      <formula>NOT(ISERROR(SEARCH("4週8休以上",AN104)))</formula>
    </cfRule>
  </conditionalFormatting>
  <conditionalFormatting sqref="AN102:AN103">
    <cfRule type="containsText" dxfId="12" priority="14" operator="containsText" text="4週8休以上">
      <formula>NOT(ISERROR(SEARCH("4週8休以上",AN102)))</formula>
    </cfRule>
  </conditionalFormatting>
  <conditionalFormatting sqref="AL102:AL104 AN102:AN104">
    <cfRule type="containsText" dxfId="11" priority="10" operator="containsText" text="4週6休未満">
      <formula>NOT(ISERROR(SEARCH("4週6休未満",AL102)))</formula>
    </cfRule>
    <cfRule type="containsText" dxfId="10" priority="11" operator="containsText" text="4週6休以上4週7休未満">
      <formula>NOT(ISERROR(SEARCH("4週6休以上4週7休未満",AL102)))</formula>
    </cfRule>
    <cfRule type="containsText" dxfId="9" priority="12" operator="containsText" text="4週8休以上">
      <formula>NOT(ISERROR(SEARCH("4週8休以上",AL102)))</formula>
    </cfRule>
    <cfRule type="containsText" dxfId="8" priority="13" operator="containsText" text="4週7休以上4週8休未満">
      <formula>NOT(ISERROR(SEARCH("4週7休以上4週8休未満",AL102)))</formula>
    </cfRule>
  </conditionalFormatting>
  <conditionalFormatting sqref="AM102:AM103">
    <cfRule type="containsText" dxfId="7" priority="5" operator="containsText" text="4週6休未満">
      <formula>NOT(ISERROR(SEARCH("4週6休未満",AM102)))</formula>
    </cfRule>
    <cfRule type="containsText" dxfId="6" priority="6" operator="containsText" text="4週6休以上4週7休未満">
      <formula>NOT(ISERROR(SEARCH("4週6休以上4週7休未満",AM102)))</formula>
    </cfRule>
    <cfRule type="containsText" dxfId="5" priority="7" operator="containsText" text="4週8休以上">
      <formula>NOT(ISERROR(SEARCH("4週8休以上",AM102)))</formula>
    </cfRule>
    <cfRule type="containsText" dxfId="4" priority="8" operator="containsText" text="4週7休以上4週8休未満">
      <formula>NOT(ISERROR(SEARCH("4週7休以上4週8休未満",AM102)))</formula>
    </cfRule>
  </conditionalFormatting>
  <conditionalFormatting sqref="AM104">
    <cfRule type="containsText" dxfId="3" priority="1" operator="containsText" text="4週6休未満">
      <formula>NOT(ISERROR(SEARCH("4週6休未満",AM104)))</formula>
    </cfRule>
    <cfRule type="containsText" dxfId="2" priority="2" operator="containsText" text="4週6休以上4週7休未満">
      <formula>NOT(ISERROR(SEARCH("4週6休以上4週7休未満",AM104)))</formula>
    </cfRule>
    <cfRule type="containsText" dxfId="1" priority="3" operator="containsText" text="4週8休以上">
      <formula>NOT(ISERROR(SEARCH("4週8休以上",AM104)))</formula>
    </cfRule>
    <cfRule type="containsText" dxfId="0" priority="4" operator="containsText" text="4週7休以上4週8休未満">
      <formula>NOT(ISERROR(SEARCH("4週7休以上4週8休未満",AM104)))</formula>
    </cfRule>
  </conditionalFormatting>
  <dataValidations count="2">
    <dataValidation type="list" allowBlank="1" showInputMessage="1" showErrorMessage="1" sqref="C87:AE87 C17:AG17 C31:AG31 C94:AG94 C38:AG38 C45:AG45 C52:AG52 C59:AG59 C66:AG66 C73:AG73 C80:AG80 C24:AG24" xr:uid="{00000000-0002-0000-0000-000000000000}">
      <formula1>"○,／"</formula1>
    </dataValidation>
    <dataValidation type="list" allowBlank="1" showInputMessage="1" showErrorMessage="1" sqref="C18:AG18 C88:AE88 C32:AG32 C95:AG95 C39:AG39 C46:AG46 C53:AG53 C60:AG60 C67:AG67 C74:AG74 C81:AG81 C25:AG25" xr:uid="{00000000-0002-0000-0000-000001000000}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別紙４(現場閉所型）記入例</vt:lpstr>
      <vt:lpstr>'別紙４(現場閉所型）記入例'!Print_Area</vt:lpstr>
      <vt:lpstr>'別紙４(現場閉所型）記入例'!Print_Titles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2023-03-17T10:30:37Z</dcterms:created>
  <dcterms:modified xsi:type="dcterms:W3CDTF">2025-01-24T06:21:16Z</dcterms:modified>
</cp:coreProperties>
</file>